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АР\НАДЗОР\Лицензия\2023\13.01.05\УМК\УМК\"/>
    </mc:Choice>
  </mc:AlternateContent>
  <bookViews>
    <workbookView xWindow="240" yWindow="195" windowWidth="15480" windowHeight="7875"/>
  </bookViews>
  <sheets>
    <sheet name="учебный план 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L9" i="1" l="1"/>
  <c r="K9" i="1"/>
  <c r="J9" i="1"/>
  <c r="I9" i="1"/>
  <c r="G9" i="1"/>
  <c r="F9" i="1"/>
  <c r="E9" i="1"/>
  <c r="H27" i="1" l="1"/>
  <c r="H26" i="1"/>
  <c r="H25" i="1"/>
  <c r="H24" i="1"/>
  <c r="H23" i="1"/>
  <c r="H22" i="1"/>
  <c r="H21" i="1"/>
  <c r="H19" i="1"/>
  <c r="H18" i="1"/>
  <c r="H17" i="1"/>
  <c r="H16" i="1"/>
  <c r="H15" i="1"/>
  <c r="H13" i="1"/>
  <c r="H12" i="1"/>
  <c r="H11" i="1"/>
  <c r="H10" i="1"/>
  <c r="H9" i="1" l="1"/>
  <c r="G54" i="1"/>
  <c r="N61" i="1" l="1"/>
  <c r="R61" i="1"/>
  <c r="R64" i="1"/>
  <c r="Q64" i="1"/>
  <c r="P64" i="1"/>
  <c r="O64" i="1"/>
  <c r="N64" i="1"/>
  <c r="M64" i="1"/>
  <c r="R63" i="1"/>
  <c r="Q63" i="1"/>
  <c r="P63" i="1"/>
  <c r="O63" i="1"/>
  <c r="O62" i="1" s="1"/>
  <c r="N63" i="1"/>
  <c r="M55" i="1"/>
  <c r="M53" i="1" s="1"/>
  <c r="Q61" i="1"/>
  <c r="P61" i="1"/>
  <c r="O61" i="1"/>
  <c r="H38" i="1"/>
  <c r="H37" i="1"/>
  <c r="H36" i="1"/>
  <c r="H35" i="1"/>
  <c r="H34" i="1"/>
  <c r="H33" i="1"/>
  <c r="H32" i="1"/>
  <c r="H31" i="1"/>
  <c r="R29" i="1"/>
  <c r="R53" i="1"/>
  <c r="Q53" i="1"/>
  <c r="P53" i="1"/>
  <c r="O53" i="1"/>
  <c r="N53" i="1"/>
  <c r="R49" i="1"/>
  <c r="Q49" i="1"/>
  <c r="P49" i="1"/>
  <c r="O49" i="1"/>
  <c r="N49" i="1"/>
  <c r="M49" i="1"/>
  <c r="R45" i="1"/>
  <c r="Q45" i="1"/>
  <c r="P45" i="1"/>
  <c r="O45" i="1"/>
  <c r="N45" i="1"/>
  <c r="M45" i="1"/>
  <c r="R41" i="1"/>
  <c r="Q41" i="1"/>
  <c r="P41" i="1"/>
  <c r="O41" i="1"/>
  <c r="N41" i="1"/>
  <c r="M41" i="1"/>
  <c r="Q29" i="1"/>
  <c r="P29" i="1"/>
  <c r="O29" i="1"/>
  <c r="N29" i="1"/>
  <c r="M29" i="1"/>
  <c r="L29" i="1"/>
  <c r="K29" i="1"/>
  <c r="J29" i="1"/>
  <c r="I29" i="1"/>
  <c r="G50" i="1"/>
  <c r="G46" i="1"/>
  <c r="G42" i="1"/>
  <c r="Q62" i="1" l="1"/>
  <c r="N62" i="1"/>
  <c r="R62" i="1"/>
  <c r="O40" i="1"/>
  <c r="O39" i="1" s="1"/>
  <c r="P62" i="1"/>
  <c r="N40" i="1"/>
  <c r="N39" i="1" s="1"/>
  <c r="P40" i="1"/>
  <c r="P39" i="1" s="1"/>
  <c r="M63" i="1"/>
  <c r="M40" i="1"/>
  <c r="M39" i="1" s="1"/>
  <c r="Q40" i="1"/>
  <c r="Q39" i="1" s="1"/>
  <c r="R40" i="1"/>
  <c r="R39" i="1" s="1"/>
  <c r="L40" i="1"/>
  <c r="K40" i="1"/>
  <c r="K39" i="1" s="1"/>
  <c r="J53" i="1"/>
  <c r="I53" i="1"/>
  <c r="J49" i="1"/>
  <c r="I49" i="1"/>
  <c r="J45" i="1"/>
  <c r="I45" i="1"/>
  <c r="J41" i="1"/>
  <c r="I41" i="1"/>
  <c r="H54" i="1"/>
  <c r="H53" i="1" s="1"/>
  <c r="H50" i="1"/>
  <c r="H49" i="1" s="1"/>
  <c r="H46" i="1"/>
  <c r="H45" i="1" s="1"/>
  <c r="H42" i="1"/>
  <c r="H41" i="1" s="1"/>
  <c r="G53" i="1"/>
  <c r="F53" i="1"/>
  <c r="E53" i="1"/>
  <c r="G49" i="1"/>
  <c r="F49" i="1"/>
  <c r="E49" i="1"/>
  <c r="G45" i="1"/>
  <c r="F45" i="1"/>
  <c r="E45" i="1"/>
  <c r="G41" i="1"/>
  <c r="F41" i="1"/>
  <c r="E41" i="1"/>
  <c r="F29" i="1"/>
  <c r="J40" i="1" l="1"/>
  <c r="J39" i="1" s="1"/>
  <c r="M62" i="1"/>
  <c r="I40" i="1"/>
  <c r="L39" i="1"/>
  <c r="H40" i="1"/>
  <c r="H39" i="1" s="1"/>
  <c r="G40" i="1"/>
  <c r="G39" i="1" s="1"/>
  <c r="F40" i="1"/>
  <c r="F39" i="1" s="1"/>
  <c r="E40" i="1"/>
  <c r="L58" i="1"/>
  <c r="L61" i="1" s="1"/>
  <c r="K58" i="1"/>
  <c r="K61" i="1" s="1"/>
  <c r="J58" i="1" l="1"/>
  <c r="J61" i="1" s="1"/>
  <c r="I39" i="1"/>
  <c r="I58" i="1"/>
  <c r="I61" i="1" s="1"/>
  <c r="F58" i="1"/>
  <c r="F61" i="1" s="1"/>
  <c r="E39" i="1"/>
  <c r="G29" i="1" l="1"/>
  <c r="G58" i="1" s="1"/>
  <c r="G61" i="1" s="1"/>
  <c r="E30" i="1"/>
  <c r="E29" i="1" s="1"/>
  <c r="E58" i="1" s="1"/>
  <c r="H30" i="1"/>
  <c r="H29" i="1" s="1"/>
  <c r="H58" i="1" s="1"/>
  <c r="H61" i="1" s="1"/>
  <c r="E57" i="1" l="1"/>
  <c r="E61" i="1"/>
  <c r="Q9" i="1"/>
  <c r="Q57" i="1" s="1"/>
  <c r="O9" i="1"/>
  <c r="O57" i="1" s="1"/>
  <c r="R9" i="1"/>
  <c r="R57" i="1" s="1"/>
  <c r="N9" i="1"/>
  <c r="N57" i="1" s="1"/>
  <c r="P9" i="1"/>
  <c r="P57" i="1" s="1"/>
  <c r="M9" i="1"/>
  <c r="M57" i="1" s="1"/>
</calcChain>
</file>

<file path=xl/sharedStrings.xml><?xml version="1.0" encoding="utf-8"?>
<sst xmlns="http://schemas.openxmlformats.org/spreadsheetml/2006/main" count="191" uniqueCount="150">
  <si>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</si>
  <si>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</si>
  <si>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</t>
  </si>
  <si>
    <t>Зачеты</t>
  </si>
  <si>
    <t>Экзамены</t>
  </si>
  <si>
    <t>Объем образовательной программы (академических часов)</t>
  </si>
  <si>
    <t>всего</t>
  </si>
  <si>
    <t>самостоятельная работа</t>
  </si>
  <si>
    <t>Нагрузка во взаимодействи с преподавателем</t>
  </si>
  <si>
    <t>Распределение нагрузки</t>
  </si>
  <si>
    <t>по курсам и семестрам</t>
  </si>
  <si>
    <t>всего во взаимодействии с преподавателем</t>
  </si>
  <si>
    <t>по учебным дисциплинам и модулям</t>
  </si>
  <si>
    <t>Практики</t>
  </si>
  <si>
    <t>Консультации</t>
  </si>
  <si>
    <t>Промежуточная</t>
  </si>
  <si>
    <t>1 семестр 17 недель</t>
  </si>
  <si>
    <t>2 семестр 23 недели</t>
  </si>
  <si>
    <t>3  семестр 16 недель</t>
  </si>
  <si>
    <t>4 семестр 23 недель</t>
  </si>
  <si>
    <t>5 семестр 16 недель</t>
  </si>
  <si>
    <t>6 семестр 21 неделя</t>
  </si>
  <si>
    <t>теоретическое обучение</t>
  </si>
  <si>
    <t>1 курс</t>
  </si>
  <si>
    <t>2 курс</t>
  </si>
  <si>
    <t>3 курс</t>
  </si>
  <si>
    <t>лаб. и практ.е занятий</t>
  </si>
  <si>
    <t>ОДБ.01</t>
  </si>
  <si>
    <t>Русский язык</t>
  </si>
  <si>
    <t>ОДБ.02</t>
  </si>
  <si>
    <t>Литература</t>
  </si>
  <si>
    <t>ОДБ.03</t>
  </si>
  <si>
    <t>Иностранный язык</t>
  </si>
  <si>
    <t>Общеобразовательный цикл</t>
  </si>
  <si>
    <t>История</t>
  </si>
  <si>
    <t>ОДБ.04</t>
  </si>
  <si>
    <t>ОДБ.05</t>
  </si>
  <si>
    <t>Физическая культура</t>
  </si>
  <si>
    <t>Основы безопасности жизнедеятельности</t>
  </si>
  <si>
    <t>ОДБ.07</t>
  </si>
  <si>
    <t>ОДБ.06</t>
  </si>
  <si>
    <t>Химия</t>
  </si>
  <si>
    <t>ОДБ.08</t>
  </si>
  <si>
    <t>ОДБ.09</t>
  </si>
  <si>
    <t>ОДБ.10</t>
  </si>
  <si>
    <t>Экология</t>
  </si>
  <si>
    <t>ОДБ.11</t>
  </si>
  <si>
    <t>Биология</t>
  </si>
  <si>
    <t>ОДП.12</t>
  </si>
  <si>
    <t>ОДП.13</t>
  </si>
  <si>
    <t>Информатика</t>
  </si>
  <si>
    <t>ОДП.14</t>
  </si>
  <si>
    <t>Физика</t>
  </si>
  <si>
    <t>УД.15</t>
  </si>
  <si>
    <t>УД.16</t>
  </si>
  <si>
    <t>Основы предпринимательской деятельности</t>
  </si>
  <si>
    <t>УД.17</t>
  </si>
  <si>
    <t>УД.18</t>
  </si>
  <si>
    <t>Астрономия</t>
  </si>
  <si>
    <t>ОП.00</t>
  </si>
  <si>
    <t>Общепрофессиональный  цикл</t>
  </si>
  <si>
    <t>П.00</t>
  </si>
  <si>
    <t>Профессиональный цикл</t>
  </si>
  <si>
    <t>ПМ.00</t>
  </si>
  <si>
    <t>Профессиональные модули</t>
  </si>
  <si>
    <t>Промежуточная аттестация</t>
  </si>
  <si>
    <t>ПА</t>
  </si>
  <si>
    <t>ГИА</t>
  </si>
  <si>
    <t>ВСЕГО</t>
  </si>
  <si>
    <t>Государственная итоговая атестация в виде демонстрационного экзамена</t>
  </si>
  <si>
    <t>дисциплин и МДК</t>
  </si>
  <si>
    <t>учебной практики</t>
  </si>
  <si>
    <t>производственной практики</t>
  </si>
  <si>
    <t>Экзаменов</t>
  </si>
  <si>
    <t>Зачетов</t>
  </si>
  <si>
    <t>ДЗ,4</t>
  </si>
  <si>
    <t>Э,4</t>
  </si>
  <si>
    <t>ОП.01</t>
  </si>
  <si>
    <t>Основы технического черчения</t>
  </si>
  <si>
    <t xml:space="preserve">ОП.02 </t>
  </si>
  <si>
    <t>Электротехника</t>
  </si>
  <si>
    <t>ОП.03</t>
  </si>
  <si>
    <t>Иностранный язык в сфере профессиональной деятельности</t>
  </si>
  <si>
    <t>ОП.04</t>
  </si>
  <si>
    <t>Безопасность жизнедеятельности</t>
  </si>
  <si>
    <t>ОП.05</t>
  </si>
  <si>
    <t>ОП.06</t>
  </si>
  <si>
    <t>Основы технической механики и слесарно-сборочных работ</t>
  </si>
  <si>
    <t>ОП.07</t>
  </si>
  <si>
    <t>Электроматериаловедение</t>
  </si>
  <si>
    <t>ОП.08</t>
  </si>
  <si>
    <t>Охрана труда</t>
  </si>
  <si>
    <t>ПМ.01</t>
  </si>
  <si>
    <t>Оперативное выездное обслуживание подстанций и распределительных сетей</t>
  </si>
  <si>
    <t>МДК.01.01</t>
  </si>
  <si>
    <t>Оперативное обслуживание подстанций и распределительных сетей</t>
  </si>
  <si>
    <t>УП.01</t>
  </si>
  <si>
    <t>Учебная практика</t>
  </si>
  <si>
    <t>ПП.01</t>
  </si>
  <si>
    <t>Производственная практика</t>
  </si>
  <si>
    <t>ПМ.02</t>
  </si>
  <si>
    <t>Техническое обслуживание подстанций</t>
  </si>
  <si>
    <t>МДК.02.01</t>
  </si>
  <si>
    <t>Обслуживание оборудования подстанций</t>
  </si>
  <si>
    <t>УП.02</t>
  </si>
  <si>
    <t>ПП.02</t>
  </si>
  <si>
    <t>Производственая практика</t>
  </si>
  <si>
    <t>ПМ.03</t>
  </si>
  <si>
    <t>Техническое обслуживание электрооборудование электрических станций</t>
  </si>
  <si>
    <t>МДК.03.01</t>
  </si>
  <si>
    <t>Обеспечение обслуживание электрооборудования электрических станций</t>
  </si>
  <si>
    <t>УП.03</t>
  </si>
  <si>
    <t>ПП.03</t>
  </si>
  <si>
    <t>УП.06</t>
  </si>
  <si>
    <t>ПП.06</t>
  </si>
  <si>
    <t>ИТОГО</t>
  </si>
  <si>
    <t xml:space="preserve">Государственная итоговая аттестация </t>
  </si>
  <si>
    <t>Психология общения</t>
  </si>
  <si>
    <t>ДЗ,5</t>
  </si>
  <si>
    <t>ДЗ,6</t>
  </si>
  <si>
    <t>Э,5</t>
  </si>
  <si>
    <t>Э,6</t>
  </si>
  <si>
    <t>Дифференцированных зачетов</t>
  </si>
  <si>
    <t>ЭПМ,5</t>
  </si>
  <si>
    <t>Индивидуальный проект*</t>
  </si>
  <si>
    <t>Основы бюджетной и финансовой грамотности</t>
  </si>
  <si>
    <t xml:space="preserve">ЭПМ,6 </t>
  </si>
  <si>
    <t>1. Сводные данные по бюджету времени ( в неделях)</t>
  </si>
  <si>
    <t>Курсы</t>
  </si>
  <si>
    <t>Обучение по дисциплинам и междисциплинарным курсам</t>
  </si>
  <si>
    <t>Государственная итоговая аттестация</t>
  </si>
  <si>
    <t>каникулы</t>
  </si>
  <si>
    <t xml:space="preserve">всего (по курсам) </t>
  </si>
  <si>
    <t>Родная литература</t>
  </si>
  <si>
    <t>Математика</t>
  </si>
  <si>
    <t xml:space="preserve">Обществознание </t>
  </si>
  <si>
    <t>контроль</t>
  </si>
  <si>
    <t>Э,3</t>
  </si>
  <si>
    <t>ДЗ,3</t>
  </si>
  <si>
    <t>ДЗ,2</t>
  </si>
  <si>
    <t>ДЗ,1</t>
  </si>
  <si>
    <t>Э,2</t>
  </si>
  <si>
    <t>ЭПМ,4</t>
  </si>
  <si>
    <t>План учебного процесса по профессии 13.01.05 Электромонтер по техническому обслуживанию электростанций и сетей на 2023-2026 годы</t>
  </si>
  <si>
    <t>География</t>
  </si>
  <si>
    <t xml:space="preserve">ОП.09 </t>
  </si>
  <si>
    <t>ПМ.04</t>
  </si>
  <si>
    <t>МДК.04.01</t>
  </si>
  <si>
    <t>ПМ.04 «ЭКСПЛУАТАЦИЯ РАСПРЕДЕЛИТЕЛЬНЫХ СЕТЕЙ»</t>
  </si>
  <si>
    <t xml:space="preserve">Техническая эксплуа-
тация распредели- тельных сетей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</si>
</sst>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1" xfId="0" applyFont="1" applyBorder="1" applyAlignment="1">
      <alignment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textRotation="90"/>
    </xf>
    <xf numFmtId="0" fontId="5" fillId="2" borderId="22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/>
    <xf numFmtId="0" fontId="1" fillId="0" borderId="1" xfId="0" applyFont="1" applyBorder="1"/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0" xfId="0" applyFill="1"/>
    <xf numFmtId="0" fontId="6" fillId="9" borderId="24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11" borderId="2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8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/>
    <xf numFmtId="0" fontId="2" fillId="0" borderId="10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="70" zoomScaleNormal="70" workbookViewId="0">
      <selection sqref="A1:R67"/>
    </sheetView>
  </sheetViews>
  <sheetFormatPr defaultRowHeight="15" x14ac:dyDescent="0.25"/>
  <cols>
    <col min="1" max="1" width="12.85546875" customWidth="1"/>
    <col min="2" max="2" width="36.85546875" customWidth="1"/>
    <col min="3" max="3" width="7.140625" customWidth="1"/>
    <col min="4" max="4" width="8.7109375" customWidth="1"/>
    <col min="5" max="5" width="6.28515625" customWidth="1"/>
    <col min="6" max="6" width="6.7109375" customWidth="1"/>
    <col min="10" max="10" width="8" customWidth="1"/>
    <col min="11" max="12" width="6.42578125" customWidth="1"/>
    <col min="13" max="13" width="8.7109375" customWidth="1"/>
    <col min="14" max="14" width="9" customWidth="1"/>
    <col min="15" max="15" width="8.140625" customWidth="1"/>
    <col min="16" max="16" width="7.85546875" customWidth="1"/>
    <col min="17" max="17" width="6" customWidth="1"/>
    <col min="18" max="18" width="6.85546875" customWidth="1"/>
  </cols>
  <sheetData>
    <row r="1" spans="1:20" x14ac:dyDescent="0.25">
      <c r="A1" s="199" t="s">
        <v>143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3" spans="1:20" ht="40.5" customHeight="1" x14ac:dyDescent="0.25">
      <c r="A3" s="191" t="s">
        <v>0</v>
      </c>
      <c r="B3" s="194" t="s">
        <v>1</v>
      </c>
      <c r="C3" s="208" t="s">
        <v>2</v>
      </c>
      <c r="D3" s="209"/>
      <c r="E3" s="202" t="s">
        <v>5</v>
      </c>
      <c r="F3" s="204"/>
      <c r="G3" s="204"/>
      <c r="H3" s="204"/>
      <c r="I3" s="204"/>
      <c r="J3" s="204"/>
      <c r="K3" s="204"/>
      <c r="L3" s="203"/>
      <c r="M3" s="204" t="s">
        <v>9</v>
      </c>
      <c r="N3" s="204"/>
      <c r="O3" s="204"/>
      <c r="P3" s="204"/>
      <c r="Q3" s="204"/>
      <c r="R3" s="205"/>
      <c r="S3" s="110"/>
      <c r="T3" s="110"/>
    </row>
    <row r="4" spans="1:20" ht="19.5" customHeight="1" x14ac:dyDescent="0.25">
      <c r="A4" s="192"/>
      <c r="B4" s="195"/>
      <c r="C4" s="159" t="s">
        <v>3</v>
      </c>
      <c r="D4" s="186" t="s">
        <v>4</v>
      </c>
      <c r="E4" s="159" t="s">
        <v>6</v>
      </c>
      <c r="F4" s="162" t="s">
        <v>7</v>
      </c>
      <c r="G4" s="165" t="s">
        <v>8</v>
      </c>
      <c r="H4" s="166"/>
      <c r="I4" s="166"/>
      <c r="J4" s="166"/>
      <c r="K4" s="166"/>
      <c r="L4" s="167"/>
      <c r="M4" s="204" t="s">
        <v>10</v>
      </c>
      <c r="N4" s="204"/>
      <c r="O4" s="204"/>
      <c r="P4" s="204"/>
      <c r="Q4" s="204"/>
      <c r="R4" s="205"/>
      <c r="S4" s="110"/>
      <c r="T4" s="110"/>
    </row>
    <row r="5" spans="1:20" ht="19.5" customHeight="1" x14ac:dyDescent="0.25">
      <c r="A5" s="192"/>
      <c r="B5" s="195"/>
      <c r="C5" s="160"/>
      <c r="D5" s="187"/>
      <c r="E5" s="160"/>
      <c r="F5" s="163"/>
      <c r="G5" s="162" t="s">
        <v>11</v>
      </c>
      <c r="H5" s="194" t="s">
        <v>12</v>
      </c>
      <c r="I5" s="197"/>
      <c r="J5" s="191" t="s">
        <v>13</v>
      </c>
      <c r="K5" s="191" t="s">
        <v>14</v>
      </c>
      <c r="L5" s="186" t="s">
        <v>15</v>
      </c>
      <c r="M5" s="202" t="s">
        <v>23</v>
      </c>
      <c r="N5" s="203"/>
      <c r="O5" s="202" t="s">
        <v>24</v>
      </c>
      <c r="P5" s="203"/>
      <c r="Q5" s="204" t="s">
        <v>25</v>
      </c>
      <c r="R5" s="205"/>
      <c r="S5" s="110"/>
      <c r="T5" s="110"/>
    </row>
    <row r="6" spans="1:20" ht="36" customHeight="1" x14ac:dyDescent="0.25">
      <c r="A6" s="192"/>
      <c r="B6" s="195"/>
      <c r="C6" s="160"/>
      <c r="D6" s="187"/>
      <c r="E6" s="160"/>
      <c r="F6" s="163"/>
      <c r="G6" s="163"/>
      <c r="H6" s="196"/>
      <c r="I6" s="198"/>
      <c r="J6" s="192"/>
      <c r="K6" s="192"/>
      <c r="L6" s="187"/>
      <c r="M6" s="206" t="s">
        <v>16</v>
      </c>
      <c r="N6" s="186" t="s">
        <v>17</v>
      </c>
      <c r="O6" s="159" t="s">
        <v>18</v>
      </c>
      <c r="P6" s="186" t="s">
        <v>19</v>
      </c>
      <c r="Q6" s="200" t="s">
        <v>20</v>
      </c>
      <c r="R6" s="191" t="s">
        <v>21</v>
      </c>
      <c r="S6" s="110"/>
      <c r="T6" s="110"/>
    </row>
    <row r="7" spans="1:20" ht="64.5" customHeight="1" x14ac:dyDescent="0.25">
      <c r="A7" s="193"/>
      <c r="B7" s="196"/>
      <c r="C7" s="161"/>
      <c r="D7" s="188"/>
      <c r="E7" s="161"/>
      <c r="F7" s="164"/>
      <c r="G7" s="164"/>
      <c r="H7" s="1" t="s">
        <v>22</v>
      </c>
      <c r="I7" s="2" t="s">
        <v>26</v>
      </c>
      <c r="J7" s="193"/>
      <c r="K7" s="193"/>
      <c r="L7" s="188"/>
      <c r="M7" s="207"/>
      <c r="N7" s="188"/>
      <c r="O7" s="161"/>
      <c r="P7" s="188"/>
      <c r="Q7" s="201"/>
      <c r="R7" s="193"/>
      <c r="S7" s="110"/>
      <c r="T7" s="110"/>
    </row>
    <row r="8" spans="1:20" ht="17.25" customHeight="1" x14ac:dyDescent="0.25">
      <c r="A8" s="7">
        <v>1</v>
      </c>
      <c r="B8" s="8">
        <v>2</v>
      </c>
      <c r="C8" s="9">
        <v>3</v>
      </c>
      <c r="D8" s="10">
        <v>4</v>
      </c>
      <c r="E8" s="9">
        <v>5</v>
      </c>
      <c r="F8" s="11">
        <v>6</v>
      </c>
      <c r="G8" s="11">
        <v>7</v>
      </c>
      <c r="H8" s="12">
        <v>8</v>
      </c>
      <c r="I8" s="12">
        <v>9</v>
      </c>
      <c r="J8" s="7">
        <v>10</v>
      </c>
      <c r="K8" s="7">
        <v>11</v>
      </c>
      <c r="L8" s="10">
        <v>12</v>
      </c>
      <c r="M8" s="13">
        <v>13</v>
      </c>
      <c r="N8" s="10">
        <v>14</v>
      </c>
      <c r="O8" s="9">
        <v>15</v>
      </c>
      <c r="P8" s="10">
        <v>16</v>
      </c>
      <c r="Q8" s="14">
        <v>17</v>
      </c>
      <c r="R8" s="3">
        <v>18</v>
      </c>
      <c r="S8" s="110"/>
      <c r="T8" s="110"/>
    </row>
    <row r="9" spans="1:20" ht="15.75" customHeight="1" x14ac:dyDescent="0.25">
      <c r="A9" s="35"/>
      <c r="B9" s="36" t="s">
        <v>33</v>
      </c>
      <c r="C9" s="37"/>
      <c r="D9" s="38"/>
      <c r="E9" s="41">
        <f>E10+E11+E12+E13+E14+E15+E16+E17+E18+E19+E20+E21+E22+E23+E24+E25+E26+E27+E28</f>
        <v>2052</v>
      </c>
      <c r="F9" s="75">
        <f t="shared" ref="F9:R9" si="0">F10+F11+F12+F13+F14+F15+F16+F17+F18+F19+F20+F21+F22+F23+F24+F25+F26+F27+F28</f>
        <v>0</v>
      </c>
      <c r="G9" s="75">
        <f t="shared" si="0"/>
        <v>2052</v>
      </c>
      <c r="H9" s="76">
        <f t="shared" si="0"/>
        <v>1668</v>
      </c>
      <c r="I9" s="76">
        <f t="shared" si="0"/>
        <v>384</v>
      </c>
      <c r="J9" s="77">
        <f t="shared" si="0"/>
        <v>0</v>
      </c>
      <c r="K9" s="77">
        <f t="shared" si="0"/>
        <v>18</v>
      </c>
      <c r="L9" s="40">
        <f t="shared" si="0"/>
        <v>18</v>
      </c>
      <c r="M9" s="39">
        <f t="shared" si="0"/>
        <v>612</v>
      </c>
      <c r="N9" s="40">
        <f t="shared" si="0"/>
        <v>708</v>
      </c>
      <c r="O9" s="41">
        <f t="shared" si="0"/>
        <v>368</v>
      </c>
      <c r="P9" s="40">
        <f t="shared" si="0"/>
        <v>271</v>
      </c>
      <c r="Q9" s="42">
        <f t="shared" si="0"/>
        <v>36</v>
      </c>
      <c r="R9" s="43">
        <f t="shared" si="0"/>
        <v>57</v>
      </c>
      <c r="S9" s="110"/>
      <c r="T9" s="110"/>
    </row>
    <row r="10" spans="1:20" ht="15.75" x14ac:dyDescent="0.25">
      <c r="A10" s="16" t="s">
        <v>27</v>
      </c>
      <c r="B10" s="21" t="s">
        <v>28</v>
      </c>
      <c r="C10" s="15"/>
      <c r="D10" s="22" t="s">
        <v>137</v>
      </c>
      <c r="E10" s="15">
        <v>120</v>
      </c>
      <c r="F10" s="16">
        <v>0</v>
      </c>
      <c r="G10" s="16">
        <v>120</v>
      </c>
      <c r="H10" s="16">
        <f>G10-I10</f>
        <v>106</v>
      </c>
      <c r="I10" s="16">
        <v>14</v>
      </c>
      <c r="J10" s="16"/>
      <c r="K10" s="16">
        <v>6</v>
      </c>
      <c r="L10" s="22">
        <v>6</v>
      </c>
      <c r="M10" s="15">
        <v>51</v>
      </c>
      <c r="N10" s="22">
        <v>46</v>
      </c>
      <c r="O10" s="120">
        <v>23</v>
      </c>
      <c r="P10" s="22"/>
      <c r="Q10" s="20"/>
      <c r="R10" s="6"/>
      <c r="S10" s="110"/>
      <c r="T10" s="110"/>
    </row>
    <row r="11" spans="1:20" ht="15.75" x14ac:dyDescent="0.25">
      <c r="A11" s="16" t="s">
        <v>29</v>
      </c>
      <c r="B11" s="21" t="s">
        <v>30</v>
      </c>
      <c r="C11" s="15" t="s">
        <v>138</v>
      </c>
      <c r="D11" s="22"/>
      <c r="E11" s="15">
        <v>171</v>
      </c>
      <c r="F11" s="16">
        <v>0</v>
      </c>
      <c r="G11" s="16">
        <v>171</v>
      </c>
      <c r="H11" s="16">
        <f t="shared" ref="H11:H27" si="1">G11-I11</f>
        <v>156</v>
      </c>
      <c r="I11" s="16">
        <v>15</v>
      </c>
      <c r="J11" s="16"/>
      <c r="K11" s="16"/>
      <c r="L11" s="22"/>
      <c r="M11" s="15">
        <v>51</v>
      </c>
      <c r="N11" s="22">
        <v>69</v>
      </c>
      <c r="O11" s="136">
        <v>51</v>
      </c>
      <c r="P11" s="22"/>
      <c r="Q11" s="20"/>
      <c r="R11" s="6"/>
      <c r="S11" s="110"/>
      <c r="T11" s="110"/>
    </row>
    <row r="12" spans="1:20" ht="15.75" x14ac:dyDescent="0.25">
      <c r="A12" s="16" t="s">
        <v>31</v>
      </c>
      <c r="B12" s="21" t="s">
        <v>32</v>
      </c>
      <c r="C12" s="15" t="s">
        <v>75</v>
      </c>
      <c r="D12" s="22"/>
      <c r="E12" s="15">
        <v>175</v>
      </c>
      <c r="F12" s="16">
        <v>0</v>
      </c>
      <c r="G12" s="16">
        <v>175</v>
      </c>
      <c r="H12" s="16">
        <f t="shared" si="1"/>
        <v>139</v>
      </c>
      <c r="I12" s="16">
        <v>36</v>
      </c>
      <c r="J12" s="16"/>
      <c r="K12" s="16"/>
      <c r="L12" s="22"/>
      <c r="M12" s="15">
        <v>34</v>
      </c>
      <c r="N12" s="22">
        <v>46</v>
      </c>
      <c r="O12" s="15">
        <v>32</v>
      </c>
      <c r="P12" s="135">
        <v>63</v>
      </c>
      <c r="Q12" s="20"/>
      <c r="R12" s="6"/>
      <c r="S12" s="110"/>
      <c r="T12" s="110"/>
    </row>
    <row r="13" spans="1:20" ht="15.75" x14ac:dyDescent="0.25">
      <c r="A13" s="16" t="s">
        <v>35</v>
      </c>
      <c r="B13" s="21" t="s">
        <v>34</v>
      </c>
      <c r="C13" s="15" t="s">
        <v>75</v>
      </c>
      <c r="D13" s="22"/>
      <c r="E13" s="15">
        <v>171</v>
      </c>
      <c r="F13" s="16">
        <v>0</v>
      </c>
      <c r="G13" s="16">
        <v>171</v>
      </c>
      <c r="H13" s="16">
        <f t="shared" si="1"/>
        <v>165</v>
      </c>
      <c r="I13" s="16">
        <v>6</v>
      </c>
      <c r="J13" s="16"/>
      <c r="K13" s="16"/>
      <c r="L13" s="22"/>
      <c r="M13" s="15">
        <v>34</v>
      </c>
      <c r="N13" s="22">
        <v>46</v>
      </c>
      <c r="O13" s="15">
        <v>32</v>
      </c>
      <c r="P13" s="135">
        <v>59</v>
      </c>
      <c r="Q13" s="20"/>
      <c r="R13" s="6"/>
      <c r="S13" s="110"/>
      <c r="T13" s="110"/>
    </row>
    <row r="14" spans="1:20" ht="18.75" customHeight="1" x14ac:dyDescent="0.25">
      <c r="A14" s="16" t="s">
        <v>36</v>
      </c>
      <c r="B14" s="21" t="s">
        <v>37</v>
      </c>
      <c r="C14" s="23" t="s">
        <v>138</v>
      </c>
      <c r="D14" s="22"/>
      <c r="E14" s="15">
        <v>171</v>
      </c>
      <c r="F14" s="16">
        <v>0</v>
      </c>
      <c r="G14" s="16">
        <v>171</v>
      </c>
      <c r="H14" s="16">
        <v>15</v>
      </c>
      <c r="I14" s="16">
        <v>156</v>
      </c>
      <c r="J14" s="16"/>
      <c r="K14" s="16"/>
      <c r="L14" s="22"/>
      <c r="M14" s="15">
        <v>51</v>
      </c>
      <c r="N14" s="22">
        <v>69</v>
      </c>
      <c r="O14" s="136">
        <v>51</v>
      </c>
      <c r="P14" s="22"/>
      <c r="Q14" s="20"/>
      <c r="R14" s="6"/>
      <c r="S14" s="110"/>
      <c r="T14" s="110"/>
    </row>
    <row r="15" spans="1:20" ht="31.5" x14ac:dyDescent="0.25">
      <c r="A15" s="16" t="s">
        <v>40</v>
      </c>
      <c r="B15" s="24" t="s">
        <v>38</v>
      </c>
      <c r="C15" s="15" t="s">
        <v>139</v>
      </c>
      <c r="D15" s="22"/>
      <c r="E15" s="15">
        <v>72</v>
      </c>
      <c r="F15" s="16">
        <v>0</v>
      </c>
      <c r="G15" s="16">
        <v>72</v>
      </c>
      <c r="H15" s="16">
        <f t="shared" si="1"/>
        <v>53</v>
      </c>
      <c r="I15" s="16">
        <v>19</v>
      </c>
      <c r="J15" s="16"/>
      <c r="K15" s="16"/>
      <c r="L15" s="22"/>
      <c r="M15" s="15">
        <v>34</v>
      </c>
      <c r="N15" s="135">
        <v>38</v>
      </c>
      <c r="O15" s="15"/>
      <c r="P15" s="22"/>
      <c r="Q15" s="20"/>
      <c r="R15" s="6"/>
      <c r="S15" s="110"/>
      <c r="T15" s="110"/>
    </row>
    <row r="16" spans="1:20" ht="15.75" x14ac:dyDescent="0.25">
      <c r="A16" s="16" t="s">
        <v>39</v>
      </c>
      <c r="B16" s="21" t="s">
        <v>41</v>
      </c>
      <c r="C16" s="15" t="s">
        <v>138</v>
      </c>
      <c r="D16" s="22"/>
      <c r="E16" s="15">
        <v>114</v>
      </c>
      <c r="F16" s="16">
        <v>0</v>
      </c>
      <c r="G16" s="16">
        <v>114</v>
      </c>
      <c r="H16" s="16">
        <f t="shared" si="1"/>
        <v>105</v>
      </c>
      <c r="I16" s="16">
        <v>9</v>
      </c>
      <c r="J16" s="16"/>
      <c r="K16" s="16"/>
      <c r="L16" s="22"/>
      <c r="M16" s="15">
        <v>34</v>
      </c>
      <c r="N16" s="22">
        <v>23</v>
      </c>
      <c r="O16" s="136">
        <v>57</v>
      </c>
      <c r="P16" s="22"/>
      <c r="Q16" s="20"/>
      <c r="R16" s="6"/>
      <c r="S16" s="110"/>
      <c r="T16" s="110"/>
    </row>
    <row r="17" spans="1:20" ht="15.75" x14ac:dyDescent="0.25">
      <c r="A17" s="16" t="s">
        <v>42</v>
      </c>
      <c r="B17" s="24" t="s">
        <v>135</v>
      </c>
      <c r="C17" s="15" t="s">
        <v>75</v>
      </c>
      <c r="D17" s="22"/>
      <c r="E17" s="15">
        <v>171</v>
      </c>
      <c r="F17" s="16">
        <v>0</v>
      </c>
      <c r="G17" s="16">
        <v>171</v>
      </c>
      <c r="H17" s="16">
        <f t="shared" si="1"/>
        <v>158</v>
      </c>
      <c r="I17" s="16">
        <v>13</v>
      </c>
      <c r="J17" s="16"/>
      <c r="K17" s="16"/>
      <c r="L17" s="22"/>
      <c r="M17" s="15">
        <v>34</v>
      </c>
      <c r="N17" s="22">
        <v>23</v>
      </c>
      <c r="O17" s="15">
        <v>32</v>
      </c>
      <c r="P17" s="135">
        <v>82</v>
      </c>
      <c r="Q17" s="20"/>
      <c r="R17" s="6"/>
      <c r="S17" s="110"/>
      <c r="T17" s="110"/>
    </row>
    <row r="18" spans="1:20" ht="15.75" x14ac:dyDescent="0.25">
      <c r="A18" s="16" t="s">
        <v>43</v>
      </c>
      <c r="B18" s="21" t="s">
        <v>47</v>
      </c>
      <c r="C18" s="15" t="s">
        <v>140</v>
      </c>
      <c r="D18" s="22"/>
      <c r="E18" s="15">
        <v>36</v>
      </c>
      <c r="F18" s="16">
        <v>0</v>
      </c>
      <c r="G18" s="16">
        <v>36</v>
      </c>
      <c r="H18" s="16">
        <f t="shared" si="1"/>
        <v>29</v>
      </c>
      <c r="I18" s="16">
        <v>7</v>
      </c>
      <c r="J18" s="16"/>
      <c r="K18" s="16"/>
      <c r="L18" s="22"/>
      <c r="M18" s="136">
        <v>36</v>
      </c>
      <c r="N18" s="142"/>
      <c r="O18" s="15"/>
      <c r="P18" s="22"/>
      <c r="Q18" s="20"/>
      <c r="R18" s="6"/>
      <c r="S18" s="110"/>
      <c r="T18" s="110"/>
    </row>
    <row r="19" spans="1:20" ht="15.75" x14ac:dyDescent="0.25">
      <c r="A19" s="16" t="s">
        <v>44</v>
      </c>
      <c r="B19" s="21" t="s">
        <v>45</v>
      </c>
      <c r="C19" s="15" t="s">
        <v>139</v>
      </c>
      <c r="D19" s="22"/>
      <c r="E19" s="15">
        <v>36</v>
      </c>
      <c r="F19" s="16">
        <v>0</v>
      </c>
      <c r="G19" s="16">
        <v>36</v>
      </c>
      <c r="H19" s="16">
        <f t="shared" si="1"/>
        <v>30</v>
      </c>
      <c r="I19" s="16">
        <v>6</v>
      </c>
      <c r="J19" s="16"/>
      <c r="K19" s="16"/>
      <c r="L19" s="22"/>
      <c r="M19" s="15"/>
      <c r="N19" s="137">
        <v>36</v>
      </c>
      <c r="O19" s="141"/>
      <c r="P19" s="22"/>
      <c r="Q19" s="143"/>
      <c r="R19" s="6"/>
      <c r="S19" s="110"/>
      <c r="T19" s="110"/>
    </row>
    <row r="20" spans="1:20" ht="15.75" x14ac:dyDescent="0.25">
      <c r="A20" s="104" t="s">
        <v>46</v>
      </c>
      <c r="B20" s="151" t="s">
        <v>133</v>
      </c>
      <c r="C20" s="152" t="s">
        <v>139</v>
      </c>
      <c r="D20" s="153"/>
      <c r="E20" s="152">
        <v>36</v>
      </c>
      <c r="F20" s="104">
        <v>0</v>
      </c>
      <c r="G20" s="104">
        <v>36</v>
      </c>
      <c r="H20" s="104">
        <f t="shared" si="1"/>
        <v>33</v>
      </c>
      <c r="I20" s="104">
        <v>3</v>
      </c>
      <c r="J20" s="104"/>
      <c r="K20" s="104"/>
      <c r="L20" s="153"/>
      <c r="M20" s="152"/>
      <c r="N20" s="154">
        <v>36</v>
      </c>
      <c r="O20" s="116"/>
      <c r="P20" s="117"/>
      <c r="Q20" s="118"/>
      <c r="R20" s="119"/>
      <c r="S20" s="110"/>
      <c r="T20" s="110"/>
    </row>
    <row r="21" spans="1:20" ht="15.75" x14ac:dyDescent="0.25">
      <c r="A21" s="16" t="s">
        <v>48</v>
      </c>
      <c r="B21" s="24" t="s">
        <v>134</v>
      </c>
      <c r="C21" s="15"/>
      <c r="D21" s="22" t="s">
        <v>76</v>
      </c>
      <c r="E21" s="15">
        <v>321</v>
      </c>
      <c r="F21" s="16">
        <v>0</v>
      </c>
      <c r="G21" s="16">
        <v>321</v>
      </c>
      <c r="H21" s="16">
        <f t="shared" si="1"/>
        <v>302</v>
      </c>
      <c r="I21" s="16">
        <v>19</v>
      </c>
      <c r="J21" s="16"/>
      <c r="K21" s="16">
        <v>6</v>
      </c>
      <c r="L21" s="22">
        <v>6</v>
      </c>
      <c r="M21" s="15">
        <v>66</v>
      </c>
      <c r="N21" s="22">
        <v>98</v>
      </c>
      <c r="O21" s="141">
        <v>90</v>
      </c>
      <c r="P21" s="121">
        <v>67</v>
      </c>
      <c r="Q21" s="20"/>
      <c r="R21" s="6"/>
      <c r="S21" s="110"/>
      <c r="T21" s="110"/>
    </row>
    <row r="22" spans="1:20" ht="15.75" x14ac:dyDescent="0.25">
      <c r="A22" s="16" t="s">
        <v>49</v>
      </c>
      <c r="B22" s="21" t="s">
        <v>50</v>
      </c>
      <c r="C22" s="15" t="s">
        <v>139</v>
      </c>
      <c r="D22" s="22"/>
      <c r="E22" s="15">
        <v>108</v>
      </c>
      <c r="F22" s="16">
        <v>0</v>
      </c>
      <c r="G22" s="16">
        <v>108</v>
      </c>
      <c r="H22" s="16">
        <f t="shared" si="1"/>
        <v>63</v>
      </c>
      <c r="I22" s="16">
        <v>45</v>
      </c>
      <c r="J22" s="16"/>
      <c r="K22" s="16"/>
      <c r="L22" s="22"/>
      <c r="M22" s="15">
        <v>66</v>
      </c>
      <c r="N22" s="135">
        <v>42</v>
      </c>
      <c r="O22" s="15"/>
      <c r="P22" s="22"/>
      <c r="Q22" s="20"/>
      <c r="R22" s="6"/>
      <c r="S22" s="110"/>
      <c r="T22" s="110"/>
    </row>
    <row r="23" spans="1:20" ht="15.75" x14ac:dyDescent="0.25">
      <c r="A23" s="16" t="s">
        <v>51</v>
      </c>
      <c r="B23" s="21" t="s">
        <v>52</v>
      </c>
      <c r="C23" s="15"/>
      <c r="D23" s="22" t="s">
        <v>141</v>
      </c>
      <c r="E23" s="15">
        <v>185</v>
      </c>
      <c r="F23" s="16">
        <v>0</v>
      </c>
      <c r="G23" s="16">
        <v>185</v>
      </c>
      <c r="H23" s="16">
        <f t="shared" si="1"/>
        <v>163</v>
      </c>
      <c r="I23" s="16">
        <v>22</v>
      </c>
      <c r="J23" s="16"/>
      <c r="K23" s="16">
        <v>6</v>
      </c>
      <c r="L23" s="22">
        <v>6</v>
      </c>
      <c r="M23" s="15">
        <v>85</v>
      </c>
      <c r="N23" s="122">
        <v>100</v>
      </c>
      <c r="O23" s="15"/>
      <c r="P23" s="22"/>
      <c r="Q23" s="20"/>
      <c r="R23" s="6"/>
      <c r="S23" s="110"/>
      <c r="T23" s="110"/>
    </row>
    <row r="24" spans="1:20" s="4" customFormat="1" ht="31.5" x14ac:dyDescent="0.25">
      <c r="A24" s="16" t="s">
        <v>53</v>
      </c>
      <c r="B24" s="24" t="s">
        <v>125</v>
      </c>
      <c r="C24" s="15" t="s">
        <v>140</v>
      </c>
      <c r="D24" s="22"/>
      <c r="E24" s="15">
        <v>36</v>
      </c>
      <c r="F24" s="16">
        <v>0</v>
      </c>
      <c r="G24" s="16">
        <v>36</v>
      </c>
      <c r="H24" s="16">
        <f t="shared" si="1"/>
        <v>33</v>
      </c>
      <c r="I24" s="16">
        <v>3</v>
      </c>
      <c r="J24" s="16"/>
      <c r="K24" s="16"/>
      <c r="L24" s="22"/>
      <c r="M24" s="136">
        <v>36</v>
      </c>
      <c r="N24" s="22"/>
      <c r="O24" s="15"/>
      <c r="P24" s="22"/>
      <c r="Q24" s="20"/>
      <c r="R24" s="6"/>
      <c r="S24" s="111"/>
      <c r="T24" s="111"/>
    </row>
    <row r="25" spans="1:20" ht="31.5" x14ac:dyDescent="0.25">
      <c r="A25" s="16" t="s">
        <v>54</v>
      </c>
      <c r="B25" s="24" t="s">
        <v>55</v>
      </c>
      <c r="C25" s="15" t="s">
        <v>118</v>
      </c>
      <c r="D25" s="22"/>
      <c r="E25" s="15">
        <v>36</v>
      </c>
      <c r="F25" s="16">
        <v>0</v>
      </c>
      <c r="G25" s="16">
        <v>36</v>
      </c>
      <c r="H25" s="16">
        <f t="shared" si="1"/>
        <v>33</v>
      </c>
      <c r="I25" s="16">
        <v>3</v>
      </c>
      <c r="J25" s="16"/>
      <c r="K25" s="16"/>
      <c r="L25" s="22"/>
      <c r="M25" s="15"/>
      <c r="N25" s="22"/>
      <c r="O25" s="15"/>
      <c r="P25" s="22"/>
      <c r="Q25" s="138">
        <v>36</v>
      </c>
      <c r="R25" s="6"/>
      <c r="S25" s="110"/>
      <c r="T25" s="110"/>
    </row>
    <row r="26" spans="1:20" ht="15.75" x14ac:dyDescent="0.25">
      <c r="A26" s="16" t="s">
        <v>56</v>
      </c>
      <c r="B26" s="21" t="s">
        <v>144</v>
      </c>
      <c r="C26" s="15" t="s">
        <v>119</v>
      </c>
      <c r="D26" s="22"/>
      <c r="E26" s="15">
        <v>57</v>
      </c>
      <c r="F26" s="16">
        <v>0</v>
      </c>
      <c r="G26" s="16">
        <v>57</v>
      </c>
      <c r="H26" s="16">
        <f t="shared" si="1"/>
        <v>57</v>
      </c>
      <c r="I26" s="16">
        <v>0</v>
      </c>
      <c r="J26" s="16"/>
      <c r="K26" s="16"/>
      <c r="L26" s="22"/>
      <c r="M26" s="15"/>
      <c r="N26" s="22"/>
      <c r="O26" s="15"/>
      <c r="P26" s="22"/>
      <c r="Q26" s="143"/>
      <c r="R26" s="148">
        <v>57</v>
      </c>
      <c r="S26" s="110"/>
      <c r="T26" s="110"/>
    </row>
    <row r="27" spans="1:20" ht="15.75" x14ac:dyDescent="0.25">
      <c r="A27" s="16" t="s">
        <v>57</v>
      </c>
      <c r="B27" s="21" t="s">
        <v>58</v>
      </c>
      <c r="C27" s="15" t="s">
        <v>139</v>
      </c>
      <c r="D27" s="22"/>
      <c r="E27" s="15">
        <v>36</v>
      </c>
      <c r="F27" s="16">
        <v>0</v>
      </c>
      <c r="G27" s="16">
        <v>36</v>
      </c>
      <c r="H27" s="16">
        <f t="shared" si="1"/>
        <v>28</v>
      </c>
      <c r="I27" s="16">
        <v>8</v>
      </c>
      <c r="J27" s="16"/>
      <c r="K27" s="16"/>
      <c r="L27" s="22"/>
      <c r="M27" s="15"/>
      <c r="N27" s="135">
        <v>36</v>
      </c>
      <c r="O27" s="141"/>
      <c r="P27" s="22"/>
      <c r="Q27" s="20"/>
      <c r="R27" s="6"/>
      <c r="S27" s="110"/>
      <c r="T27" s="110"/>
    </row>
    <row r="28" spans="1:20" ht="15.75" x14ac:dyDescent="0.25">
      <c r="A28" s="16"/>
      <c r="B28" s="21" t="s">
        <v>124</v>
      </c>
      <c r="C28" s="15"/>
      <c r="D28" s="22"/>
      <c r="E28" s="15">
        <v>0</v>
      </c>
      <c r="F28" s="16">
        <v>0</v>
      </c>
      <c r="G28" s="16">
        <v>0</v>
      </c>
      <c r="H28" s="16">
        <v>0</v>
      </c>
      <c r="I28" s="16"/>
      <c r="J28" s="16"/>
      <c r="K28" s="16">
        <v>0</v>
      </c>
      <c r="L28" s="22"/>
      <c r="M28" s="15"/>
      <c r="N28" s="22"/>
      <c r="O28" s="15"/>
      <c r="P28" s="22"/>
      <c r="Q28" s="20"/>
      <c r="R28" s="6"/>
      <c r="S28" s="110"/>
      <c r="T28" s="110"/>
    </row>
    <row r="29" spans="1:20" ht="15.75" x14ac:dyDescent="0.25">
      <c r="A29" s="44" t="s">
        <v>59</v>
      </c>
      <c r="B29" s="45" t="s">
        <v>60</v>
      </c>
      <c r="C29" s="46"/>
      <c r="D29" s="49"/>
      <c r="E29" s="48">
        <f>E30+E31+E32+E33+E34+E35+E36+E37+E38</f>
        <v>500</v>
      </c>
      <c r="F29" s="44">
        <f t="shared" ref="F29" si="2">F30+F31+F32+F33+F34+F35+F36+F37</f>
        <v>34</v>
      </c>
      <c r="G29" s="44">
        <f>G30+G31+G32+G33+G34+G35+G36+G37</f>
        <v>426</v>
      </c>
      <c r="H29" s="44">
        <f t="shared" ref="H29" si="3">H30+H31+H32+H33+H34+H35+H36+H37</f>
        <v>293</v>
      </c>
      <c r="I29" s="44">
        <f t="shared" ref="I29" si="4">I30+I31+I32+I33+I34+I35+I36+I37</f>
        <v>133</v>
      </c>
      <c r="J29" s="44">
        <f t="shared" ref="J29" si="5">J30+J31+J32+J33+J34+J35+J36+J37</f>
        <v>0</v>
      </c>
      <c r="K29" s="44">
        <f t="shared" ref="K29" si="6">K30+K31+K32+K33+K34+K35+K36+K37</f>
        <v>24</v>
      </c>
      <c r="L29" s="49">
        <f t="shared" ref="L29" si="7">L30+L31+L32+L33+L34+L35+L36+L37</f>
        <v>24</v>
      </c>
      <c r="M29" s="48">
        <f t="shared" ref="M29" si="8">M30+M31+M32+M33+M34+M35+M36+M37</f>
        <v>0</v>
      </c>
      <c r="N29" s="49">
        <f t="shared" ref="N29" si="9">N30+N31+N32+N33+N34+N35+N36+N37</f>
        <v>120</v>
      </c>
      <c r="O29" s="48">
        <f t="shared" ref="O29" si="10">O30+O31+O32+O33+O34+O35+O36+O37</f>
        <v>208</v>
      </c>
      <c r="P29" s="49">
        <f t="shared" ref="P29" si="11">P30+P31+P32+P33+P34+P35+P36+P37</f>
        <v>36</v>
      </c>
      <c r="Q29" s="50">
        <f t="shared" ref="Q29" si="12">Q30+Q31+Q32+Q33+Q34+Q35+Q36+Q37</f>
        <v>50</v>
      </c>
      <c r="R29" s="51">
        <f>R30+R31+R32+R33+R34+R35+R36+R37+R38+X32</f>
        <v>86</v>
      </c>
      <c r="S29" s="112"/>
      <c r="T29" s="110"/>
    </row>
    <row r="30" spans="1:20" ht="15.75" x14ac:dyDescent="0.25">
      <c r="A30" s="16" t="s">
        <v>77</v>
      </c>
      <c r="B30" s="24" t="s">
        <v>78</v>
      </c>
      <c r="C30" s="15" t="s">
        <v>138</v>
      </c>
      <c r="D30" s="22"/>
      <c r="E30" s="15">
        <f>G30+F30</f>
        <v>65</v>
      </c>
      <c r="F30" s="16">
        <v>5</v>
      </c>
      <c r="G30" s="16">
        <v>60</v>
      </c>
      <c r="H30" s="16">
        <f>G30-I30</f>
        <v>45</v>
      </c>
      <c r="I30" s="16">
        <v>15</v>
      </c>
      <c r="J30" s="16"/>
      <c r="K30" s="16"/>
      <c r="L30" s="22"/>
      <c r="M30" s="15"/>
      <c r="N30" s="22"/>
      <c r="O30" s="136">
        <v>65</v>
      </c>
      <c r="P30" s="22"/>
      <c r="Q30" s="20"/>
      <c r="R30" s="6"/>
      <c r="S30" s="110"/>
      <c r="T30" s="110"/>
    </row>
    <row r="31" spans="1:20" ht="15.75" x14ac:dyDescent="0.25">
      <c r="A31" s="16" t="s">
        <v>79</v>
      </c>
      <c r="B31" s="21" t="s">
        <v>80</v>
      </c>
      <c r="C31" s="15"/>
      <c r="D31" s="22" t="s">
        <v>137</v>
      </c>
      <c r="E31" s="15">
        <v>70</v>
      </c>
      <c r="F31" s="16">
        <v>6</v>
      </c>
      <c r="G31" s="16">
        <v>64</v>
      </c>
      <c r="H31" s="16">
        <f>G31-I31</f>
        <v>48</v>
      </c>
      <c r="I31" s="16">
        <v>16</v>
      </c>
      <c r="J31" s="16"/>
      <c r="K31" s="16">
        <v>6</v>
      </c>
      <c r="L31" s="22">
        <v>6</v>
      </c>
      <c r="M31" s="15"/>
      <c r="N31" s="22"/>
      <c r="O31" s="120">
        <v>70</v>
      </c>
      <c r="P31" s="142"/>
      <c r="Q31" s="20"/>
      <c r="R31" s="6"/>
      <c r="S31" s="110"/>
      <c r="T31" s="110"/>
    </row>
    <row r="32" spans="1:20" ht="31.5" x14ac:dyDescent="0.25">
      <c r="A32" s="16" t="s">
        <v>81</v>
      </c>
      <c r="B32" s="24" t="s">
        <v>82</v>
      </c>
      <c r="C32" s="15" t="s">
        <v>119</v>
      </c>
      <c r="D32" s="22"/>
      <c r="E32" s="15">
        <v>56</v>
      </c>
      <c r="F32" s="16">
        <v>4</v>
      </c>
      <c r="G32" s="16">
        <v>52</v>
      </c>
      <c r="H32" s="16">
        <f t="shared" ref="H32:H38" si="13">G32-I32</f>
        <v>39</v>
      </c>
      <c r="I32" s="16">
        <v>13</v>
      </c>
      <c r="J32" s="16"/>
      <c r="K32" s="16"/>
      <c r="L32" s="22"/>
      <c r="M32" s="15"/>
      <c r="N32" s="22"/>
      <c r="O32" s="15"/>
      <c r="P32" s="22"/>
      <c r="Q32" s="143">
        <v>10</v>
      </c>
      <c r="R32" s="148">
        <v>46</v>
      </c>
      <c r="S32" s="110"/>
      <c r="T32" s="110"/>
    </row>
    <row r="33" spans="1:20" ht="15.75" x14ac:dyDescent="0.25">
      <c r="A33" s="16" t="s">
        <v>83</v>
      </c>
      <c r="B33" s="21" t="s">
        <v>84</v>
      </c>
      <c r="C33" s="15" t="s">
        <v>75</v>
      </c>
      <c r="D33" s="22"/>
      <c r="E33" s="15">
        <v>36</v>
      </c>
      <c r="F33" s="16">
        <v>2</v>
      </c>
      <c r="G33" s="16">
        <v>34</v>
      </c>
      <c r="H33" s="16">
        <f t="shared" si="13"/>
        <v>25</v>
      </c>
      <c r="I33" s="16">
        <v>9</v>
      </c>
      <c r="J33" s="16"/>
      <c r="K33" s="16"/>
      <c r="L33" s="22"/>
      <c r="M33" s="15"/>
      <c r="N33" s="22"/>
      <c r="O33" s="15"/>
      <c r="P33" s="135">
        <v>36</v>
      </c>
      <c r="Q33" s="20"/>
      <c r="R33" s="6"/>
      <c r="S33" s="110"/>
      <c r="T33" s="110"/>
    </row>
    <row r="34" spans="1:20" ht="15.75" x14ac:dyDescent="0.25">
      <c r="A34" s="16" t="s">
        <v>85</v>
      </c>
      <c r="B34" s="21" t="s">
        <v>37</v>
      </c>
      <c r="C34" s="15" t="s">
        <v>118</v>
      </c>
      <c r="D34" s="22"/>
      <c r="E34" s="15">
        <v>40</v>
      </c>
      <c r="F34" s="16">
        <v>0</v>
      </c>
      <c r="G34" s="16">
        <v>40</v>
      </c>
      <c r="H34" s="16">
        <f t="shared" si="13"/>
        <v>5</v>
      </c>
      <c r="I34" s="16">
        <v>35</v>
      </c>
      <c r="J34" s="16"/>
      <c r="K34" s="16"/>
      <c r="L34" s="22"/>
      <c r="M34" s="15"/>
      <c r="N34" s="22"/>
      <c r="O34" s="15"/>
      <c r="P34" s="22"/>
      <c r="Q34" s="138">
        <v>40</v>
      </c>
      <c r="R34" s="6"/>
      <c r="S34" s="110"/>
      <c r="T34" s="110"/>
    </row>
    <row r="35" spans="1:20" ht="31.5" x14ac:dyDescent="0.25">
      <c r="A35" s="92" t="s">
        <v>86</v>
      </c>
      <c r="B35" s="93" t="s">
        <v>87</v>
      </c>
      <c r="C35" s="15"/>
      <c r="D35" s="22" t="s">
        <v>137</v>
      </c>
      <c r="E35" s="15">
        <v>73</v>
      </c>
      <c r="F35" s="16">
        <v>7</v>
      </c>
      <c r="G35" s="16">
        <v>66</v>
      </c>
      <c r="H35" s="16">
        <f t="shared" si="13"/>
        <v>49</v>
      </c>
      <c r="I35" s="16">
        <v>17</v>
      </c>
      <c r="J35" s="16"/>
      <c r="K35" s="16">
        <v>6</v>
      </c>
      <c r="L35" s="22">
        <v>6</v>
      </c>
      <c r="M35" s="15"/>
      <c r="N35" s="22"/>
      <c r="O35" s="120">
        <v>73</v>
      </c>
      <c r="P35" s="142"/>
      <c r="Q35" s="20"/>
      <c r="R35" s="6"/>
      <c r="S35" s="110"/>
      <c r="T35" s="110"/>
    </row>
    <row r="36" spans="1:20" ht="15.75" x14ac:dyDescent="0.25">
      <c r="A36" s="92" t="s">
        <v>88</v>
      </c>
      <c r="B36" s="94" t="s">
        <v>89</v>
      </c>
      <c r="C36" s="15"/>
      <c r="D36" s="22" t="s">
        <v>141</v>
      </c>
      <c r="E36" s="15">
        <v>60</v>
      </c>
      <c r="F36" s="16">
        <v>5</v>
      </c>
      <c r="G36" s="16">
        <v>55</v>
      </c>
      <c r="H36" s="16">
        <f t="shared" si="13"/>
        <v>41</v>
      </c>
      <c r="I36" s="16">
        <v>14</v>
      </c>
      <c r="J36" s="16"/>
      <c r="K36" s="16">
        <v>6</v>
      </c>
      <c r="L36" s="22">
        <v>6</v>
      </c>
      <c r="M36" s="15"/>
      <c r="N36" s="121">
        <v>60</v>
      </c>
      <c r="O36" s="141"/>
      <c r="P36" s="22"/>
      <c r="Q36" s="20"/>
      <c r="R36" s="6"/>
      <c r="S36" s="110"/>
      <c r="T36" s="110"/>
    </row>
    <row r="37" spans="1:20" ht="15.75" x14ac:dyDescent="0.25">
      <c r="A37" s="92" t="s">
        <v>90</v>
      </c>
      <c r="B37" s="94" t="s">
        <v>91</v>
      </c>
      <c r="C37" s="15"/>
      <c r="D37" s="22" t="s">
        <v>141</v>
      </c>
      <c r="E37" s="15">
        <v>60</v>
      </c>
      <c r="F37" s="16">
        <v>5</v>
      </c>
      <c r="G37" s="16">
        <v>55</v>
      </c>
      <c r="H37" s="16">
        <f t="shared" si="13"/>
        <v>41</v>
      </c>
      <c r="I37" s="16">
        <v>14</v>
      </c>
      <c r="J37" s="16"/>
      <c r="K37" s="16">
        <v>6</v>
      </c>
      <c r="L37" s="22">
        <v>6</v>
      </c>
      <c r="M37" s="15"/>
      <c r="N37" s="121">
        <v>60</v>
      </c>
      <c r="O37" s="15"/>
      <c r="P37" s="22"/>
      <c r="Q37" s="20"/>
      <c r="R37" s="6"/>
      <c r="S37" s="110"/>
      <c r="T37" s="110"/>
    </row>
    <row r="38" spans="1:20" ht="15.75" x14ac:dyDescent="0.25">
      <c r="A38" s="92" t="s">
        <v>145</v>
      </c>
      <c r="B38" s="94" t="s">
        <v>117</v>
      </c>
      <c r="C38" s="15"/>
      <c r="D38" s="22"/>
      <c r="E38" s="34">
        <v>40</v>
      </c>
      <c r="F38" s="16">
        <v>0</v>
      </c>
      <c r="G38" s="16">
        <v>40</v>
      </c>
      <c r="H38" s="16">
        <f t="shared" si="13"/>
        <v>34</v>
      </c>
      <c r="I38" s="16">
        <v>6</v>
      </c>
      <c r="J38" s="16"/>
      <c r="K38" s="16"/>
      <c r="L38" s="33"/>
      <c r="M38" s="15"/>
      <c r="N38" s="22"/>
      <c r="O38" s="15"/>
      <c r="P38" s="22"/>
      <c r="Q38" s="34"/>
      <c r="R38" s="139">
        <v>40</v>
      </c>
      <c r="S38" s="110"/>
      <c r="T38" s="110"/>
    </row>
    <row r="39" spans="1:20" ht="15.75" x14ac:dyDescent="0.25">
      <c r="A39" s="44" t="s">
        <v>61</v>
      </c>
      <c r="B39" s="47" t="s">
        <v>62</v>
      </c>
      <c r="C39" s="48"/>
      <c r="D39" s="49"/>
      <c r="E39" s="50">
        <f>E40</f>
        <v>1624</v>
      </c>
      <c r="F39" s="44">
        <f t="shared" ref="F39:R39" si="14">F40</f>
        <v>38</v>
      </c>
      <c r="G39" s="44">
        <f t="shared" si="14"/>
        <v>440</v>
      </c>
      <c r="H39" s="44">
        <f t="shared" si="14"/>
        <v>314</v>
      </c>
      <c r="I39" s="44">
        <f t="shared" si="14"/>
        <v>126</v>
      </c>
      <c r="J39" s="44">
        <f t="shared" si="14"/>
        <v>1146</v>
      </c>
      <c r="K39" s="44">
        <f t="shared" si="14"/>
        <v>48</v>
      </c>
      <c r="L39" s="47">
        <f t="shared" si="14"/>
        <v>48</v>
      </c>
      <c r="M39" s="48">
        <f t="shared" si="14"/>
        <v>0</v>
      </c>
      <c r="N39" s="49">
        <f t="shared" si="14"/>
        <v>0</v>
      </c>
      <c r="O39" s="48">
        <f t="shared" si="14"/>
        <v>0</v>
      </c>
      <c r="P39" s="49">
        <f t="shared" si="14"/>
        <v>521</v>
      </c>
      <c r="Q39" s="50">
        <f t="shared" si="14"/>
        <v>490</v>
      </c>
      <c r="R39" s="51">
        <f t="shared" si="14"/>
        <v>613</v>
      </c>
      <c r="S39" s="112"/>
      <c r="T39" s="110"/>
    </row>
    <row r="40" spans="1:20" ht="15.75" x14ac:dyDescent="0.25">
      <c r="A40" s="52" t="s">
        <v>63</v>
      </c>
      <c r="B40" s="53" t="s">
        <v>64</v>
      </c>
      <c r="C40" s="54"/>
      <c r="D40" s="55"/>
      <c r="E40" s="56">
        <f>E41+E45+E49+E53</f>
        <v>1624</v>
      </c>
      <c r="F40" s="52">
        <f t="shared" ref="F40:R40" si="15">F41+F45+F49+F53</f>
        <v>38</v>
      </c>
      <c r="G40" s="52">
        <f t="shared" si="15"/>
        <v>440</v>
      </c>
      <c r="H40" s="52">
        <f t="shared" si="15"/>
        <v>314</v>
      </c>
      <c r="I40" s="52">
        <f t="shared" si="15"/>
        <v>126</v>
      </c>
      <c r="J40" s="52">
        <f>J41+J45+J49+J53</f>
        <v>1146</v>
      </c>
      <c r="K40" s="52">
        <f t="shared" si="15"/>
        <v>48</v>
      </c>
      <c r="L40" s="57">
        <f t="shared" si="15"/>
        <v>48</v>
      </c>
      <c r="M40" s="54">
        <f t="shared" si="15"/>
        <v>0</v>
      </c>
      <c r="N40" s="55">
        <f t="shared" si="15"/>
        <v>0</v>
      </c>
      <c r="O40" s="54">
        <f t="shared" si="15"/>
        <v>0</v>
      </c>
      <c r="P40" s="55">
        <f t="shared" si="15"/>
        <v>521</v>
      </c>
      <c r="Q40" s="56">
        <f t="shared" si="15"/>
        <v>490</v>
      </c>
      <c r="R40" s="58">
        <f t="shared" si="15"/>
        <v>613</v>
      </c>
      <c r="S40" s="112"/>
      <c r="T40" s="110"/>
    </row>
    <row r="41" spans="1:20" ht="47.25" x14ac:dyDescent="0.25">
      <c r="A41" s="83" t="s">
        <v>92</v>
      </c>
      <c r="B41" s="85" t="s">
        <v>93</v>
      </c>
      <c r="C41" s="86"/>
      <c r="D41" s="87" t="s">
        <v>142</v>
      </c>
      <c r="E41" s="88">
        <f>E42+E43+E44</f>
        <v>521</v>
      </c>
      <c r="F41" s="84">
        <f t="shared" ref="F41:G41" si="16">F42+F43+F44</f>
        <v>10</v>
      </c>
      <c r="G41" s="84">
        <f t="shared" si="16"/>
        <v>115</v>
      </c>
      <c r="H41" s="84">
        <f t="shared" ref="H41" si="17">H42+H43+H44</f>
        <v>81</v>
      </c>
      <c r="I41" s="83">
        <f t="shared" ref="I41" si="18">I42+I43+I44</f>
        <v>34</v>
      </c>
      <c r="J41" s="83">
        <f t="shared" ref="J41:R41" si="19">J42+J43+J44</f>
        <v>396</v>
      </c>
      <c r="K41" s="83">
        <v>12</v>
      </c>
      <c r="L41" s="89">
        <v>12</v>
      </c>
      <c r="M41" s="90">
        <f t="shared" si="19"/>
        <v>0</v>
      </c>
      <c r="N41" s="91">
        <f t="shared" si="19"/>
        <v>0</v>
      </c>
      <c r="O41" s="90">
        <f t="shared" si="19"/>
        <v>0</v>
      </c>
      <c r="P41" s="140">
        <f t="shared" si="19"/>
        <v>521</v>
      </c>
      <c r="Q41" s="64">
        <f t="shared" si="19"/>
        <v>0</v>
      </c>
      <c r="R41" s="65">
        <f t="shared" si="19"/>
        <v>0</v>
      </c>
      <c r="S41" s="112"/>
      <c r="T41" s="110"/>
    </row>
    <row r="42" spans="1:20" ht="47.25" x14ac:dyDescent="0.25">
      <c r="A42" s="16" t="s">
        <v>94</v>
      </c>
      <c r="B42" s="24" t="s">
        <v>95</v>
      </c>
      <c r="C42" s="23"/>
      <c r="D42" s="28" t="s">
        <v>76</v>
      </c>
      <c r="E42" s="29">
        <v>125</v>
      </c>
      <c r="F42" s="103">
        <v>10</v>
      </c>
      <c r="G42" s="103">
        <f>E42-F42</f>
        <v>115</v>
      </c>
      <c r="H42" s="103">
        <f>G42-I42</f>
        <v>81</v>
      </c>
      <c r="I42" s="104">
        <v>34</v>
      </c>
      <c r="J42" s="104"/>
      <c r="K42" s="104">
        <v>6</v>
      </c>
      <c r="L42" s="21">
        <v>6</v>
      </c>
      <c r="M42" s="15">
        <v>0</v>
      </c>
      <c r="N42" s="22">
        <v>0</v>
      </c>
      <c r="O42" s="15"/>
      <c r="P42" s="122">
        <v>125</v>
      </c>
      <c r="Q42" s="20"/>
      <c r="R42" s="6"/>
      <c r="S42" s="110"/>
      <c r="T42" s="110"/>
    </row>
    <row r="43" spans="1:20" ht="15.75" x14ac:dyDescent="0.25">
      <c r="A43" s="16" t="s">
        <v>96</v>
      </c>
      <c r="B43" s="24" t="s">
        <v>97</v>
      </c>
      <c r="C43" s="23" t="s">
        <v>75</v>
      </c>
      <c r="D43" s="28"/>
      <c r="E43" s="29">
        <v>252</v>
      </c>
      <c r="F43" s="103"/>
      <c r="G43" s="103"/>
      <c r="H43" s="103"/>
      <c r="I43" s="104"/>
      <c r="J43" s="104">
        <v>252</v>
      </c>
      <c r="K43" s="104"/>
      <c r="L43" s="21"/>
      <c r="M43" s="15"/>
      <c r="N43" s="22"/>
      <c r="O43" s="15"/>
      <c r="P43" s="135">
        <v>252</v>
      </c>
      <c r="Q43" s="20"/>
      <c r="R43" s="6"/>
      <c r="S43" s="110"/>
      <c r="T43" s="110"/>
    </row>
    <row r="44" spans="1:20" ht="15.75" x14ac:dyDescent="0.25">
      <c r="A44" s="16" t="s">
        <v>98</v>
      </c>
      <c r="B44" s="24" t="s">
        <v>99</v>
      </c>
      <c r="C44" s="23" t="s">
        <v>75</v>
      </c>
      <c r="D44" s="28"/>
      <c r="E44" s="29">
        <v>144</v>
      </c>
      <c r="F44" s="103"/>
      <c r="G44" s="103"/>
      <c r="H44" s="103"/>
      <c r="I44" s="104"/>
      <c r="J44" s="104">
        <v>144</v>
      </c>
      <c r="K44" s="104"/>
      <c r="L44" s="21"/>
      <c r="M44" s="15"/>
      <c r="N44" s="22"/>
      <c r="O44" s="15"/>
      <c r="P44" s="137">
        <v>144</v>
      </c>
      <c r="Q44" s="20"/>
      <c r="R44" s="6"/>
      <c r="S44" s="110"/>
      <c r="T44" s="110"/>
    </row>
    <row r="45" spans="1:20" ht="31.5" x14ac:dyDescent="0.25">
      <c r="A45" s="83" t="s">
        <v>100</v>
      </c>
      <c r="B45" s="85" t="s">
        <v>101</v>
      </c>
      <c r="C45" s="86"/>
      <c r="D45" s="87" t="s">
        <v>123</v>
      </c>
      <c r="E45" s="88">
        <f>E46+E47+E48</f>
        <v>362</v>
      </c>
      <c r="F45" s="105">
        <f t="shared" ref="F45:R45" si="20">F46+F47+F48</f>
        <v>8</v>
      </c>
      <c r="G45" s="105">
        <f t="shared" si="20"/>
        <v>108</v>
      </c>
      <c r="H45" s="105">
        <f t="shared" si="20"/>
        <v>74</v>
      </c>
      <c r="I45" s="106">
        <f t="shared" si="20"/>
        <v>34</v>
      </c>
      <c r="J45" s="106">
        <f t="shared" si="20"/>
        <v>246</v>
      </c>
      <c r="K45" s="106">
        <v>12</v>
      </c>
      <c r="L45" s="61">
        <v>12</v>
      </c>
      <c r="M45" s="62">
        <f t="shared" si="20"/>
        <v>0</v>
      </c>
      <c r="N45" s="63">
        <f t="shared" si="20"/>
        <v>0</v>
      </c>
      <c r="O45" s="62">
        <f t="shared" si="20"/>
        <v>0</v>
      </c>
      <c r="P45" s="63">
        <f t="shared" si="20"/>
        <v>0</v>
      </c>
      <c r="Q45" s="132">
        <f t="shared" si="20"/>
        <v>362</v>
      </c>
      <c r="R45" s="65">
        <f t="shared" si="20"/>
        <v>0</v>
      </c>
      <c r="S45" s="102"/>
      <c r="T45" s="110"/>
    </row>
    <row r="46" spans="1:20" ht="31.5" x14ac:dyDescent="0.25">
      <c r="A46" s="16" t="s">
        <v>102</v>
      </c>
      <c r="B46" s="24" t="s">
        <v>103</v>
      </c>
      <c r="C46" s="23"/>
      <c r="D46" s="28" t="s">
        <v>120</v>
      </c>
      <c r="E46" s="29">
        <v>116</v>
      </c>
      <c r="F46" s="103">
        <v>8</v>
      </c>
      <c r="G46" s="103">
        <f>E46-F46</f>
        <v>108</v>
      </c>
      <c r="H46" s="103">
        <f>G46-I46</f>
        <v>74</v>
      </c>
      <c r="I46" s="104">
        <v>34</v>
      </c>
      <c r="J46" s="104"/>
      <c r="K46" s="104">
        <v>6</v>
      </c>
      <c r="L46" s="21">
        <v>6</v>
      </c>
      <c r="M46" s="15"/>
      <c r="N46" s="22"/>
      <c r="O46" s="15"/>
      <c r="P46" s="22"/>
      <c r="Q46" s="146">
        <v>116</v>
      </c>
      <c r="R46" s="6"/>
      <c r="S46" s="110"/>
      <c r="T46" s="110"/>
    </row>
    <row r="47" spans="1:20" ht="15.75" x14ac:dyDescent="0.25">
      <c r="A47" s="16" t="s">
        <v>104</v>
      </c>
      <c r="B47" s="24" t="s">
        <v>97</v>
      </c>
      <c r="C47" s="23" t="s">
        <v>118</v>
      </c>
      <c r="D47" s="28"/>
      <c r="E47" s="29">
        <v>102</v>
      </c>
      <c r="F47" s="103"/>
      <c r="G47" s="103"/>
      <c r="H47" s="103"/>
      <c r="I47" s="104"/>
      <c r="J47" s="104">
        <v>102</v>
      </c>
      <c r="K47" s="104"/>
      <c r="L47" s="21"/>
      <c r="M47" s="15"/>
      <c r="N47" s="22"/>
      <c r="O47" s="15"/>
      <c r="P47" s="22"/>
      <c r="Q47" s="138">
        <v>102</v>
      </c>
      <c r="R47" s="6"/>
      <c r="S47" s="110"/>
      <c r="T47" s="110"/>
    </row>
    <row r="48" spans="1:20" ht="15.75" x14ac:dyDescent="0.25">
      <c r="A48" s="16" t="s">
        <v>105</v>
      </c>
      <c r="B48" s="24" t="s">
        <v>106</v>
      </c>
      <c r="C48" s="23" t="s">
        <v>118</v>
      </c>
      <c r="D48" s="28"/>
      <c r="E48" s="29">
        <v>144</v>
      </c>
      <c r="F48" s="103"/>
      <c r="G48" s="103"/>
      <c r="H48" s="103"/>
      <c r="I48" s="104"/>
      <c r="J48" s="104">
        <v>144</v>
      </c>
      <c r="K48" s="104"/>
      <c r="L48" s="21"/>
      <c r="M48" s="15"/>
      <c r="N48" s="22"/>
      <c r="O48" s="15"/>
      <c r="P48" s="22"/>
      <c r="Q48" s="138">
        <v>144</v>
      </c>
      <c r="R48" s="6"/>
      <c r="S48" s="110"/>
      <c r="T48" s="110"/>
    </row>
    <row r="49" spans="1:20" ht="43.5" customHeight="1" x14ac:dyDescent="0.25">
      <c r="A49" s="59" t="s">
        <v>107</v>
      </c>
      <c r="B49" s="66" t="s">
        <v>108</v>
      </c>
      <c r="C49" s="60"/>
      <c r="D49" s="87" t="s">
        <v>126</v>
      </c>
      <c r="E49" s="88">
        <f>E50+E51+E52</f>
        <v>416</v>
      </c>
      <c r="F49" s="105">
        <f t="shared" ref="F49:R49" si="21">F50+F51+F52</f>
        <v>10</v>
      </c>
      <c r="G49" s="105">
        <f t="shared" si="21"/>
        <v>118</v>
      </c>
      <c r="H49" s="105">
        <f t="shared" si="21"/>
        <v>88</v>
      </c>
      <c r="I49" s="106">
        <f t="shared" si="21"/>
        <v>30</v>
      </c>
      <c r="J49" s="106">
        <f t="shared" si="21"/>
        <v>288</v>
      </c>
      <c r="K49" s="106">
        <v>12</v>
      </c>
      <c r="L49" s="89">
        <v>12</v>
      </c>
      <c r="M49" s="90">
        <f t="shared" si="21"/>
        <v>0</v>
      </c>
      <c r="N49" s="63">
        <f t="shared" si="21"/>
        <v>0</v>
      </c>
      <c r="O49" s="62">
        <f t="shared" si="21"/>
        <v>0</v>
      </c>
      <c r="P49" s="63">
        <f t="shared" si="21"/>
        <v>0</v>
      </c>
      <c r="Q49" s="64">
        <f t="shared" si="21"/>
        <v>128</v>
      </c>
      <c r="R49" s="133">
        <f t="shared" si="21"/>
        <v>288</v>
      </c>
      <c r="S49" s="102"/>
      <c r="T49" s="110"/>
    </row>
    <row r="50" spans="1:20" ht="45" x14ac:dyDescent="0.25">
      <c r="A50" s="16" t="s">
        <v>109</v>
      </c>
      <c r="B50" s="31" t="s">
        <v>110</v>
      </c>
      <c r="C50" s="29"/>
      <c r="D50" s="28" t="s">
        <v>120</v>
      </c>
      <c r="E50" s="29">
        <v>128</v>
      </c>
      <c r="F50" s="103">
        <v>10</v>
      </c>
      <c r="G50" s="103">
        <f>E50-F50</f>
        <v>118</v>
      </c>
      <c r="H50" s="103">
        <f>G50-I50</f>
        <v>88</v>
      </c>
      <c r="I50" s="104">
        <v>30</v>
      </c>
      <c r="J50" s="104"/>
      <c r="K50" s="104">
        <v>6</v>
      </c>
      <c r="L50" s="21">
        <v>6</v>
      </c>
      <c r="M50" s="15"/>
      <c r="N50" s="22"/>
      <c r="O50" s="15"/>
      <c r="P50" s="22"/>
      <c r="Q50" s="146">
        <v>128</v>
      </c>
      <c r="R50" s="145"/>
      <c r="S50" s="110"/>
      <c r="T50" s="110"/>
    </row>
    <row r="51" spans="1:20" ht="15.75" x14ac:dyDescent="0.25">
      <c r="A51" s="16" t="s">
        <v>111</v>
      </c>
      <c r="B51" s="24" t="s">
        <v>97</v>
      </c>
      <c r="C51" s="23" t="s">
        <v>119</v>
      </c>
      <c r="D51" s="28"/>
      <c r="E51" s="29">
        <v>288</v>
      </c>
      <c r="F51" s="103"/>
      <c r="G51" s="103"/>
      <c r="H51" s="103"/>
      <c r="I51" s="104"/>
      <c r="J51" s="104">
        <v>288</v>
      </c>
      <c r="K51" s="104"/>
      <c r="L51" s="21"/>
      <c r="M51" s="15"/>
      <c r="N51" s="22"/>
      <c r="O51" s="15"/>
      <c r="P51" s="22"/>
      <c r="Q51" s="20"/>
      <c r="R51" s="139">
        <v>288</v>
      </c>
      <c r="S51" s="110"/>
      <c r="T51" s="110"/>
    </row>
    <row r="52" spans="1:20" ht="15.75" x14ac:dyDescent="0.25">
      <c r="A52" s="16" t="s">
        <v>112</v>
      </c>
      <c r="B52" s="24" t="s">
        <v>99</v>
      </c>
      <c r="C52" s="23"/>
      <c r="D52" s="28"/>
      <c r="E52" s="29">
        <v>0</v>
      </c>
      <c r="F52" s="103"/>
      <c r="G52" s="103"/>
      <c r="H52" s="103"/>
      <c r="I52" s="104"/>
      <c r="J52" s="104">
        <v>0</v>
      </c>
      <c r="K52" s="104"/>
      <c r="L52" s="21"/>
      <c r="M52" s="15"/>
      <c r="N52" s="22"/>
      <c r="O52" s="15"/>
      <c r="P52" s="22"/>
      <c r="Q52" s="20"/>
      <c r="R52" s="145">
        <v>0</v>
      </c>
      <c r="S52" s="110"/>
      <c r="T52" s="110"/>
    </row>
    <row r="53" spans="1:20" ht="42.75" x14ac:dyDescent="0.25">
      <c r="A53" s="83" t="s">
        <v>146</v>
      </c>
      <c r="B53" s="66" t="s">
        <v>148</v>
      </c>
      <c r="C53" s="84"/>
      <c r="D53" s="84" t="s">
        <v>126</v>
      </c>
      <c r="E53" s="84">
        <f>E54+E55+E56</f>
        <v>325</v>
      </c>
      <c r="F53" s="105">
        <f t="shared" ref="F53:R53" si="22">F54+F55+F56</f>
        <v>10</v>
      </c>
      <c r="G53" s="105">
        <f t="shared" si="22"/>
        <v>99</v>
      </c>
      <c r="H53" s="105">
        <f t="shared" si="22"/>
        <v>71</v>
      </c>
      <c r="I53" s="106">
        <f t="shared" si="22"/>
        <v>28</v>
      </c>
      <c r="J53" s="106">
        <f t="shared" si="22"/>
        <v>216</v>
      </c>
      <c r="K53" s="106">
        <v>12</v>
      </c>
      <c r="L53" s="83">
        <v>12</v>
      </c>
      <c r="M53" s="83">
        <f t="shared" si="22"/>
        <v>0</v>
      </c>
      <c r="N53" s="83">
        <f t="shared" si="22"/>
        <v>0</v>
      </c>
      <c r="O53" s="59">
        <f t="shared" si="22"/>
        <v>0</v>
      </c>
      <c r="P53" s="59">
        <f t="shared" si="22"/>
        <v>0</v>
      </c>
      <c r="Q53" s="59">
        <f t="shared" si="22"/>
        <v>0</v>
      </c>
      <c r="R53" s="133">
        <f t="shared" si="22"/>
        <v>325</v>
      </c>
      <c r="S53" s="109"/>
      <c r="T53" s="113"/>
    </row>
    <row r="54" spans="1:20" ht="45" x14ac:dyDescent="0.25">
      <c r="A54" s="67" t="s">
        <v>147</v>
      </c>
      <c r="B54" s="32" t="s">
        <v>149</v>
      </c>
      <c r="C54" s="68"/>
      <c r="D54" s="69" t="s">
        <v>121</v>
      </c>
      <c r="E54" s="70">
        <v>109</v>
      </c>
      <c r="F54" s="107">
        <v>10</v>
      </c>
      <c r="G54" s="107">
        <f>E54-F54</f>
        <v>99</v>
      </c>
      <c r="H54" s="107">
        <f>G54-I54</f>
        <v>71</v>
      </c>
      <c r="I54" s="108">
        <v>28</v>
      </c>
      <c r="J54" s="108"/>
      <c r="K54" s="108">
        <v>6</v>
      </c>
      <c r="L54" s="71">
        <v>6</v>
      </c>
      <c r="M54" s="72"/>
      <c r="N54" s="73"/>
      <c r="O54" s="72"/>
      <c r="P54" s="73"/>
      <c r="Q54" s="74"/>
      <c r="R54" s="147">
        <v>109</v>
      </c>
      <c r="S54" s="110"/>
      <c r="T54" s="110"/>
    </row>
    <row r="55" spans="1:20" ht="15.75" x14ac:dyDescent="0.25">
      <c r="A55" s="16" t="s">
        <v>113</v>
      </c>
      <c r="B55" s="24" t="s">
        <v>97</v>
      </c>
      <c r="C55" s="23" t="s">
        <v>119</v>
      </c>
      <c r="D55" s="28"/>
      <c r="E55" s="29">
        <v>72</v>
      </c>
      <c r="F55" s="30"/>
      <c r="G55" s="30"/>
      <c r="H55" s="30"/>
      <c r="I55" s="16"/>
      <c r="J55" s="104">
        <v>72</v>
      </c>
      <c r="K55" s="104"/>
      <c r="L55" s="21"/>
      <c r="M55" s="15">
        <f>+M51+M47+M43</f>
        <v>0</v>
      </c>
      <c r="N55" s="22"/>
      <c r="O55" s="15"/>
      <c r="P55" s="22"/>
      <c r="Q55" s="20"/>
      <c r="R55" s="139">
        <v>72</v>
      </c>
      <c r="S55" s="110"/>
      <c r="T55" s="110"/>
    </row>
    <row r="56" spans="1:20" ht="15.75" x14ac:dyDescent="0.25">
      <c r="A56" s="16" t="s">
        <v>114</v>
      </c>
      <c r="B56" s="24" t="s">
        <v>99</v>
      </c>
      <c r="C56" s="23" t="s">
        <v>119</v>
      </c>
      <c r="D56" s="28"/>
      <c r="E56" s="29">
        <v>144</v>
      </c>
      <c r="F56" s="30"/>
      <c r="G56" s="30"/>
      <c r="H56" s="30"/>
      <c r="I56" s="16"/>
      <c r="J56" s="104">
        <v>144</v>
      </c>
      <c r="K56" s="104"/>
      <c r="L56" s="21"/>
      <c r="M56" s="15"/>
      <c r="N56" s="22"/>
      <c r="O56" s="15"/>
      <c r="P56" s="22"/>
      <c r="Q56" s="20"/>
      <c r="R56" s="144">
        <v>144</v>
      </c>
      <c r="S56" s="110"/>
      <c r="T56" s="110"/>
    </row>
    <row r="57" spans="1:20" s="134" customFormat="1" ht="15.75" x14ac:dyDescent="0.25">
      <c r="A57" s="123"/>
      <c r="B57" s="124" t="s">
        <v>136</v>
      </c>
      <c r="C57" s="125"/>
      <c r="D57" s="126"/>
      <c r="E57" s="127">
        <f>E39+E29+E9</f>
        <v>4176</v>
      </c>
      <c r="F57" s="128"/>
      <c r="G57" s="128"/>
      <c r="H57" s="128"/>
      <c r="I57" s="123"/>
      <c r="J57" s="149"/>
      <c r="K57" s="149"/>
      <c r="L57" s="129"/>
      <c r="M57" s="130">
        <f>M39+M29+M9</f>
        <v>612</v>
      </c>
      <c r="N57" s="131">
        <f t="shared" ref="N57:R57" si="23">N39+N29+N9</f>
        <v>828</v>
      </c>
      <c r="O57" s="130">
        <f t="shared" si="23"/>
        <v>576</v>
      </c>
      <c r="P57" s="131">
        <f t="shared" si="23"/>
        <v>828</v>
      </c>
      <c r="Q57" s="132">
        <f t="shared" si="23"/>
        <v>576</v>
      </c>
      <c r="R57" s="133">
        <f t="shared" si="23"/>
        <v>756</v>
      </c>
    </row>
    <row r="58" spans="1:20" ht="15.75" x14ac:dyDescent="0.25">
      <c r="A58" s="80"/>
      <c r="B58" s="95" t="s">
        <v>115</v>
      </c>
      <c r="C58" s="96"/>
      <c r="D58" s="97"/>
      <c r="E58" s="98">
        <f t="shared" ref="E58:L58" si="24">E40+E29+E9</f>
        <v>4176</v>
      </c>
      <c r="F58" s="99">
        <f t="shared" si="24"/>
        <v>72</v>
      </c>
      <c r="G58" s="99">
        <f t="shared" si="24"/>
        <v>2918</v>
      </c>
      <c r="H58" s="99">
        <f t="shared" si="24"/>
        <v>2275</v>
      </c>
      <c r="I58" s="80">
        <f t="shared" si="24"/>
        <v>643</v>
      </c>
      <c r="J58" s="150">
        <f t="shared" si="24"/>
        <v>1146</v>
      </c>
      <c r="K58" s="150">
        <f t="shared" si="24"/>
        <v>90</v>
      </c>
      <c r="L58" s="100">
        <f t="shared" si="24"/>
        <v>90</v>
      </c>
      <c r="M58" s="79">
        <v>612</v>
      </c>
      <c r="N58" s="78">
        <v>828</v>
      </c>
      <c r="O58" s="79">
        <v>576</v>
      </c>
      <c r="P58" s="78">
        <v>828</v>
      </c>
      <c r="Q58" s="81">
        <v>576</v>
      </c>
      <c r="R58" s="82">
        <v>756</v>
      </c>
      <c r="S58" s="110"/>
      <c r="T58" s="110"/>
    </row>
    <row r="59" spans="1:20" ht="15.75" x14ac:dyDescent="0.25">
      <c r="A59" s="16" t="s">
        <v>66</v>
      </c>
      <c r="B59" s="24" t="s">
        <v>65</v>
      </c>
      <c r="C59" s="23"/>
      <c r="D59" s="28"/>
      <c r="E59" s="29">
        <v>180</v>
      </c>
      <c r="F59" s="30"/>
      <c r="G59" s="30"/>
      <c r="H59" s="30"/>
      <c r="I59" s="16"/>
      <c r="J59" s="16"/>
      <c r="K59" s="16"/>
      <c r="L59" s="21"/>
      <c r="M59" s="15">
        <v>0</v>
      </c>
      <c r="N59" s="22">
        <v>36</v>
      </c>
      <c r="O59" s="15">
        <v>36</v>
      </c>
      <c r="P59" s="22">
        <v>36</v>
      </c>
      <c r="Q59" s="20">
        <v>36</v>
      </c>
      <c r="R59" s="6">
        <v>36</v>
      </c>
      <c r="S59" s="110"/>
      <c r="T59" s="110"/>
    </row>
    <row r="60" spans="1:20" ht="30.75" customHeight="1" x14ac:dyDescent="0.25">
      <c r="A60" s="17" t="s">
        <v>67</v>
      </c>
      <c r="B60" s="18" t="s">
        <v>116</v>
      </c>
      <c r="C60" s="15"/>
      <c r="D60" s="22"/>
      <c r="E60" s="20">
        <v>72</v>
      </c>
      <c r="F60" s="16"/>
      <c r="G60" s="16"/>
      <c r="H60" s="16"/>
      <c r="I60" s="16"/>
      <c r="J60" s="16"/>
      <c r="K60" s="16"/>
      <c r="L60" s="21"/>
      <c r="M60" s="15"/>
      <c r="N60" s="22"/>
      <c r="O60" s="15"/>
      <c r="P60" s="22"/>
      <c r="Q60" s="20"/>
      <c r="R60" s="6">
        <v>72</v>
      </c>
      <c r="S60" s="110"/>
      <c r="T60" s="110"/>
    </row>
    <row r="61" spans="1:20" ht="15.75" x14ac:dyDescent="0.25">
      <c r="A61" s="189" t="s">
        <v>68</v>
      </c>
      <c r="B61" s="190"/>
      <c r="C61" s="15"/>
      <c r="D61" s="22"/>
      <c r="E61" s="19">
        <f t="shared" ref="E61:L61" si="25">E58+E59+E60</f>
        <v>4428</v>
      </c>
      <c r="F61" s="17">
        <f t="shared" si="25"/>
        <v>72</v>
      </c>
      <c r="G61" s="17">
        <f t="shared" si="25"/>
        <v>2918</v>
      </c>
      <c r="H61" s="17">
        <f t="shared" si="25"/>
        <v>2275</v>
      </c>
      <c r="I61" s="17">
        <f t="shared" si="25"/>
        <v>643</v>
      </c>
      <c r="J61" s="17">
        <f t="shared" si="25"/>
        <v>1146</v>
      </c>
      <c r="K61" s="17">
        <f t="shared" si="25"/>
        <v>90</v>
      </c>
      <c r="L61" s="25">
        <f t="shared" si="25"/>
        <v>90</v>
      </c>
      <c r="M61" s="26">
        <v>612</v>
      </c>
      <c r="N61" s="27">
        <f>N58+N59+N60</f>
        <v>864</v>
      </c>
      <c r="O61" s="26">
        <f>O58+O59</f>
        <v>612</v>
      </c>
      <c r="P61" s="27">
        <f>P58+P59</f>
        <v>864</v>
      </c>
      <c r="Q61" s="19">
        <f>Q58+Q59</f>
        <v>612</v>
      </c>
      <c r="R61" s="5">
        <f>R58+R59+R60</f>
        <v>864</v>
      </c>
      <c r="S61" s="110"/>
      <c r="T61" s="110"/>
    </row>
    <row r="62" spans="1:20" ht="15.75" customHeight="1" x14ac:dyDescent="0.25">
      <c r="A62" s="171" t="s">
        <v>69</v>
      </c>
      <c r="B62" s="172"/>
      <c r="C62" s="172"/>
      <c r="D62" s="172"/>
      <c r="E62" s="172"/>
      <c r="F62" s="173"/>
      <c r="G62" s="180" t="s">
        <v>6</v>
      </c>
      <c r="H62" s="168" t="s">
        <v>70</v>
      </c>
      <c r="I62" s="169"/>
      <c r="J62" s="169"/>
      <c r="K62" s="169"/>
      <c r="L62" s="170"/>
      <c r="M62" s="15">
        <f t="shared" ref="M62:R62" si="26">M58-M63-M64</f>
        <v>612</v>
      </c>
      <c r="N62" s="22">
        <f t="shared" si="26"/>
        <v>828</v>
      </c>
      <c r="O62" s="15">
        <f t="shared" si="26"/>
        <v>576</v>
      </c>
      <c r="P62" s="22">
        <f t="shared" si="26"/>
        <v>432</v>
      </c>
      <c r="Q62" s="20">
        <f t="shared" si="26"/>
        <v>330</v>
      </c>
      <c r="R62" s="6">
        <f t="shared" si="26"/>
        <v>252</v>
      </c>
      <c r="S62" s="102"/>
      <c r="T62" s="110"/>
    </row>
    <row r="63" spans="1:20" ht="15.75" x14ac:dyDescent="0.25">
      <c r="A63" s="174"/>
      <c r="B63" s="175"/>
      <c r="C63" s="175"/>
      <c r="D63" s="175"/>
      <c r="E63" s="175"/>
      <c r="F63" s="176"/>
      <c r="G63" s="181"/>
      <c r="H63" s="168" t="s">
        <v>71</v>
      </c>
      <c r="I63" s="169"/>
      <c r="J63" s="169"/>
      <c r="K63" s="169"/>
      <c r="L63" s="170"/>
      <c r="M63" s="15">
        <f>M55+M51+M47+M43</f>
        <v>0</v>
      </c>
      <c r="N63" s="22">
        <f t="shared" ref="N63:R63" si="27">N55+N51+N47+N43</f>
        <v>0</v>
      </c>
      <c r="O63" s="15">
        <f t="shared" si="27"/>
        <v>0</v>
      </c>
      <c r="P63" s="22">
        <f t="shared" si="27"/>
        <v>252</v>
      </c>
      <c r="Q63" s="20">
        <f t="shared" si="27"/>
        <v>102</v>
      </c>
      <c r="R63" s="6">
        <f t="shared" si="27"/>
        <v>360</v>
      </c>
      <c r="S63" s="102"/>
      <c r="T63" s="110"/>
    </row>
    <row r="64" spans="1:20" ht="15.75" x14ac:dyDescent="0.25">
      <c r="A64" s="174"/>
      <c r="B64" s="175"/>
      <c r="C64" s="175"/>
      <c r="D64" s="175"/>
      <c r="E64" s="175"/>
      <c r="F64" s="176"/>
      <c r="G64" s="181"/>
      <c r="H64" s="168" t="s">
        <v>72</v>
      </c>
      <c r="I64" s="169"/>
      <c r="J64" s="169"/>
      <c r="K64" s="169"/>
      <c r="L64" s="170"/>
      <c r="M64" s="15">
        <f>M56+M52+M48+M44</f>
        <v>0</v>
      </c>
      <c r="N64" s="22">
        <f t="shared" ref="N64:R64" si="28">N56+N52+N48+N44</f>
        <v>0</v>
      </c>
      <c r="O64" s="15">
        <f t="shared" si="28"/>
        <v>0</v>
      </c>
      <c r="P64" s="22">
        <f t="shared" si="28"/>
        <v>144</v>
      </c>
      <c r="Q64" s="20">
        <f t="shared" si="28"/>
        <v>144</v>
      </c>
      <c r="R64" s="6">
        <f t="shared" si="28"/>
        <v>144</v>
      </c>
      <c r="S64" s="102"/>
      <c r="T64" s="110"/>
    </row>
    <row r="65" spans="1:20" ht="15.75" x14ac:dyDescent="0.25">
      <c r="A65" s="174"/>
      <c r="B65" s="175"/>
      <c r="C65" s="175"/>
      <c r="D65" s="175"/>
      <c r="E65" s="175"/>
      <c r="F65" s="176"/>
      <c r="G65" s="181"/>
      <c r="H65" s="156" t="s">
        <v>73</v>
      </c>
      <c r="I65" s="157"/>
      <c r="J65" s="157"/>
      <c r="K65" s="157"/>
      <c r="L65" s="158"/>
      <c r="M65" s="104"/>
      <c r="N65" s="104">
        <v>3</v>
      </c>
      <c r="O65" s="104">
        <v>3</v>
      </c>
      <c r="P65" s="104">
        <v>3</v>
      </c>
      <c r="Q65" s="104">
        <v>3</v>
      </c>
      <c r="R65" s="155">
        <v>3</v>
      </c>
      <c r="S65" s="102"/>
      <c r="T65" s="110"/>
    </row>
    <row r="66" spans="1:20" ht="15.75" x14ac:dyDescent="0.25">
      <c r="A66" s="174"/>
      <c r="B66" s="175"/>
      <c r="C66" s="175"/>
      <c r="D66" s="175"/>
      <c r="E66" s="175"/>
      <c r="F66" s="176"/>
      <c r="G66" s="181"/>
      <c r="H66" s="156" t="s">
        <v>122</v>
      </c>
      <c r="I66" s="157"/>
      <c r="J66" s="157"/>
      <c r="K66" s="157"/>
      <c r="L66" s="158"/>
      <c r="M66" s="104">
        <v>2</v>
      </c>
      <c r="N66" s="104">
        <v>5</v>
      </c>
      <c r="O66" s="104">
        <v>4</v>
      </c>
      <c r="P66" s="104">
        <v>6</v>
      </c>
      <c r="Q66" s="104">
        <v>5</v>
      </c>
      <c r="R66" s="155">
        <v>5</v>
      </c>
      <c r="S66" s="109"/>
      <c r="T66" s="113"/>
    </row>
    <row r="67" spans="1:20" x14ac:dyDescent="0.25">
      <c r="A67" s="177"/>
      <c r="B67" s="178"/>
      <c r="C67" s="178"/>
      <c r="D67" s="178"/>
      <c r="E67" s="178"/>
      <c r="F67" s="179"/>
      <c r="G67" s="182"/>
      <c r="H67" s="183" t="s">
        <v>74</v>
      </c>
      <c r="I67" s="184"/>
      <c r="J67" s="184"/>
      <c r="K67" s="184"/>
      <c r="L67" s="185"/>
      <c r="M67" s="101">
        <v>1</v>
      </c>
      <c r="N67" s="101">
        <v>1</v>
      </c>
      <c r="O67" s="101"/>
      <c r="P67" s="101"/>
      <c r="Q67" s="101"/>
      <c r="R67" s="101"/>
      <c r="S67" s="110"/>
      <c r="T67" s="110"/>
    </row>
  </sheetData>
  <mergeCells count="35">
    <mergeCell ref="A1:R1"/>
    <mergeCell ref="O6:O7"/>
    <mergeCell ref="P6:P7"/>
    <mergeCell ref="Q6:Q7"/>
    <mergeCell ref="R6:R7"/>
    <mergeCell ref="M5:N5"/>
    <mergeCell ref="O5:P5"/>
    <mergeCell ref="Q5:R5"/>
    <mergeCell ref="M6:M7"/>
    <mergeCell ref="C3:D3"/>
    <mergeCell ref="E3:L3"/>
    <mergeCell ref="M3:R3"/>
    <mergeCell ref="M4:R4"/>
    <mergeCell ref="N6:N7"/>
    <mergeCell ref="H64:L64"/>
    <mergeCell ref="H65:L65"/>
    <mergeCell ref="J5:J7"/>
    <mergeCell ref="H5:I6"/>
    <mergeCell ref="K5:K7"/>
    <mergeCell ref="H66:L66"/>
    <mergeCell ref="E4:E7"/>
    <mergeCell ref="F4:F7"/>
    <mergeCell ref="G4:L4"/>
    <mergeCell ref="H62:L62"/>
    <mergeCell ref="H63:L63"/>
    <mergeCell ref="A62:F67"/>
    <mergeCell ref="G62:G67"/>
    <mergeCell ref="H67:L67"/>
    <mergeCell ref="C4:C7"/>
    <mergeCell ref="L5:L7"/>
    <mergeCell ref="G5:G7"/>
    <mergeCell ref="A61:B61"/>
    <mergeCell ref="A3:A7"/>
    <mergeCell ref="B3:B7"/>
    <mergeCell ref="D4:D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"/>
  <sheetViews>
    <sheetView workbookViewId="0">
      <selection activeCell="G8" sqref="G8"/>
    </sheetView>
  </sheetViews>
  <sheetFormatPr defaultRowHeight="15" x14ac:dyDescent="0.25"/>
  <cols>
    <col min="3" max="3" width="15.7109375" customWidth="1"/>
    <col min="4" max="4" width="11.140625" customWidth="1"/>
    <col min="5" max="5" width="12.85546875" customWidth="1"/>
    <col min="6" max="6" width="13" customWidth="1"/>
    <col min="7" max="7" width="13.42578125" customWidth="1"/>
  </cols>
  <sheetData>
    <row r="3" spans="2:9" x14ac:dyDescent="0.25">
      <c r="B3" s="210" t="s">
        <v>127</v>
      </c>
      <c r="C3" s="210"/>
      <c r="D3" s="210"/>
      <c r="E3" s="210"/>
      <c r="F3" s="210"/>
      <c r="G3" s="210"/>
      <c r="H3" s="210"/>
      <c r="I3" s="210"/>
    </row>
    <row r="4" spans="2:9" x14ac:dyDescent="0.25">
      <c r="B4" s="114"/>
      <c r="C4" s="114"/>
      <c r="D4" s="114"/>
      <c r="E4" s="114"/>
      <c r="F4" s="114"/>
      <c r="G4" s="114"/>
      <c r="H4" s="114"/>
      <c r="I4" s="114"/>
    </row>
    <row r="5" spans="2:9" ht="63" customHeight="1" x14ac:dyDescent="0.25">
      <c r="B5" s="31" t="s">
        <v>128</v>
      </c>
      <c r="C5" s="31" t="s">
        <v>129</v>
      </c>
      <c r="D5" s="31" t="s">
        <v>97</v>
      </c>
      <c r="E5" s="31" t="s">
        <v>99</v>
      </c>
      <c r="F5" s="31" t="s">
        <v>65</v>
      </c>
      <c r="G5" s="31" t="s">
        <v>130</v>
      </c>
      <c r="H5" s="31" t="s">
        <v>131</v>
      </c>
      <c r="I5" s="31" t="s">
        <v>132</v>
      </c>
    </row>
    <row r="6" spans="2:9" x14ac:dyDescent="0.25"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</row>
    <row r="7" spans="2:9" x14ac:dyDescent="0.25">
      <c r="B7" s="115" t="s">
        <v>23</v>
      </c>
      <c r="C7" s="115">
        <v>40</v>
      </c>
      <c r="D7" s="115">
        <v>0</v>
      </c>
      <c r="E7" s="115">
        <v>0</v>
      </c>
      <c r="F7" s="115">
        <v>1</v>
      </c>
      <c r="G7" s="115">
        <v>0</v>
      </c>
      <c r="H7" s="115">
        <v>11</v>
      </c>
      <c r="I7" s="115">
        <v>52</v>
      </c>
    </row>
    <row r="8" spans="2:9" x14ac:dyDescent="0.25">
      <c r="B8" s="115" t="s">
        <v>24</v>
      </c>
      <c r="C8" s="115">
        <v>31.33</v>
      </c>
      <c r="D8" s="115">
        <v>7.67</v>
      </c>
      <c r="E8" s="115">
        <v>0</v>
      </c>
      <c r="F8" s="115">
        <v>2</v>
      </c>
      <c r="G8" s="115">
        <v>0</v>
      </c>
      <c r="H8" s="115">
        <v>11</v>
      </c>
      <c r="I8" s="115">
        <v>52</v>
      </c>
    </row>
    <row r="9" spans="2:9" x14ac:dyDescent="0.25">
      <c r="B9" s="115" t="s">
        <v>25</v>
      </c>
      <c r="C9" s="115">
        <v>13.17</v>
      </c>
      <c r="D9" s="115">
        <v>13.83</v>
      </c>
      <c r="E9" s="115">
        <v>10</v>
      </c>
      <c r="F9" s="115">
        <v>2</v>
      </c>
      <c r="G9" s="115">
        <v>2</v>
      </c>
      <c r="H9" s="115">
        <v>2</v>
      </c>
      <c r="I9" s="115">
        <v>43</v>
      </c>
    </row>
    <row r="10" spans="2:9" x14ac:dyDescent="0.25">
      <c r="B10" s="5" t="s">
        <v>6</v>
      </c>
      <c r="C10" s="5">
        <v>84.5</v>
      </c>
      <c r="D10" s="5">
        <v>21.5</v>
      </c>
      <c r="E10" s="5">
        <v>10</v>
      </c>
      <c r="F10" s="5">
        <v>5</v>
      </c>
      <c r="G10" s="5">
        <v>2</v>
      </c>
      <c r="H10" s="5">
        <v>24</v>
      </c>
      <c r="I10" s="5">
        <v>147</v>
      </c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jPbzhrEwsSfAS7nRIGBE2zHgTTjmAap77v6wVN9t4I4=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kF39euy2oqIKkXz30OXcdTy0ddGmeY3VBHRw86sKbj4=</DigestValue>
    </Reference>
  </SignedInfo>
  <SignatureValue>cRHev2nySaj6/pSKzWYLOoow6m2n+wBphVWMfnJdtGiNfvtIwNFU/4Dj0BxM8JCjDcOWgdmv7Nzm
d+gjfPsXmA==</SignatureValue>
  <KeyInfo>
    <X509Data>
      <X509Certificate>MIIJwTCCCW6gAwIBAgIQdvRW1UqfRYU/a+SbEoKw0T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IxOTIyNTAwMFoXDTI0MDUxNDIyNTAwMFowggLAMQswCQYDVQQGEwJSVTE7MDkGA1UECAwy0KfRg9C60L7RgtGB0LrQuNC5INCw0LLRgtC+0L3QvtC80L3Ri9C5INC+0LrRgNGD0LMxJTAjBgNVBAcMHNC/0LPRgi4g0J/RgNC+0LLQuNC00LXQvdC40Y8xSTBHBgNVBAwMQNCY0YHQv9C+0LvQvdGP0Y7RidC40Lkg0L7QsdGP0LfQsNC90L3QvtGB0YLQuCDQtNC40YDQtdC60YLQvtGA0LAxggE5MIIBNQYDVQQKDIIBLNCT0J7QodCj0JTQkNCg0KHQotCS0JXQndCd0J7QlSDQkNCS0KLQntCd0J7QnNCd0J7QlSDQn9Cg0J7QpNCV0KHQodCY0J7QndCQ0JvQrNCd0J7QlSDQntCR0KDQkNCX0J7QktCQ0KLQldCb0KzQndCe0JUg0KPQp9Cg0JXQltCU0JXQndCY0JUg0KfQo9Ca0J7QotCh0JrQntCT0J4g0JDQktCi0J7QndCe0JzQndCe0JPQniDQntCa0KDQo9CT0JAgICLQp9Cj0JrQntCi0KHQmtCY0Jkg0KHQldCS0JXQoNCeLdCS0J7QodCi0J7Qp9Cd0KvQmSDQotCV0KXQndCY0JrQo9CcINCf0J7QodCB0JvQmtCQINCf0KDQntCS0JjQlNCV0J3QmNCvIjEWMBQGBSqFA2QDEgsxNDg3Mjg4NDMxNDEaMBgGCCqFAwOBAwEBEgw1NjE0MTA1OTc5MzAxGTAXBgkqhkiG9w0BCQEWCnNwdTJAYmsucnUxIDAeBgNVBCoMF9CQ0YDRgtGD0YAg0KDRg9Cx0LXQvdC4MR0wGwYDVQQEDBTQkdCw0YDRhdGD0LTQsNGA0Y/QvTE1MDMGA1UEAwws0JHQsNGA0YXRg9C00LDRgNGP0L0g0JDRgNGC0YPRgCDQoNGD0LHQtdC90LgwZjAfBggqhQMHAQEBATATBgcqhQMCAiQABggqhQMHAQECAgNDAARAUR2guSmkZITisaWqr4QlW8Mtpb4yHlteEcCktdwG2NAQ3KJPwmJrBEcIVc8ErGCl49TPRctBvZveLqoUmGub+aOCBKAwggScMA4GA1UdDwEB/wQEAwID+DAxBgNVHSUEKjAoBggrBgEFBQcDAQYIKwYBBQUHAwIGCCqFAwIBBggFBggqhQMDgXsBATATBgNVHSAEDDAKMAgGBiqFA2RxATAMBgUqhQNkcgQDAgEA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yLmNybDAroCmgJ4YlaHR0cDovL2NybC5may5sb2NhbC9jcmwvdWNma18yMDIyLmNybDB3BggrBgEFBQcBAQRrMGkwNAYIKwYBBQUHMAKGKGh0dHA6Ly9jcmwucm9za2F6bmEucnUvY3JsL3VjZmtfMjAyMi5jcnQwMQYIKwYBBQUHMAKGJWh0dHA6Ly9jcmwuZmsubG9jYWwvY3JsL3VjZmtfMjAyMi5jcnQwHQYDVR0OBBYEFCw50hlf4p9GOVtYuXYc/rm7h9V8MIIBdwYDVR0jBIIBbjCCAWqAFB2AJtKJYucEgY8eSuircpJ2Ld09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z+j/YQAAAAAF9jAKBggqhQMHAQEDAgNBAK9RkN73UymwJ91KpYnsRMXTesMk7lLICkbTr550cQe1U7hxP11slAHVOnrP91W+bBQx++Uhmc5bZkYjmc89WrI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6/eYsG7qiOhJ5FusDqvReiTKWZGpE0GpDWDxQgrQEOE=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MEc6Y5nS6XuxlK8GrHO4EgG5PpPLtdo0/g10UP2bYzY=</DigestValue>
      </Reference>
      <Reference URI="/xl/printerSettings/printerSettings2.bin?ContentType=application/vnd.openxmlformats-officedocument.spreadsheetml.printerSettings">
        <DigestMethod Algorithm="urn:ietf:params:xml:ns:cpxmlsec:algorithms:gostr34112012-256"/>
        <DigestValue>5nDMdVIbrm5izcKMdxaCU0qwbmIDhOX7gw2wMcWXfrg=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No8XcWEp/Tv2Hug3RGQH5wXx0tu5okHmBwL5+rhDT/M=</DigestValue>
      </Reference>
      <Reference URI="/xl/styles.xml?ContentType=application/vnd.openxmlformats-officedocument.spreadsheetml.styles+xml">
        <DigestMethod Algorithm="urn:ietf:params:xml:ns:cpxmlsec:algorithms:gostr34112012-256"/>
        <DigestValue>0/klP3Ooccgcmz3/NLMoGHMMdf3hNijN+dhpDj3X4OA=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vcQY5KrXPXeriitgZUeCquJQmplW5aNRzs97AimaZ5A=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xqDikqdmGflWbJGj16/IHMd3i/Tunds3n5wNT3oEOsw=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DyMCUfz79oU2QZAik6Vy/9p1sKfXq7wLLPTK3r5We0c=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vIqAPd4I7zAXTccmsecuX7z+Y6qxvL1JVY5lcPfL7vs=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KAip3UULbTjGnD4I9JXm4bVwCxkhW09JOqZ/Gcpebcs=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2023-02-27T00:14:07Z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2023-02-27T00:14:07Z</xd:SigningTime>
          <xd:SigningCertificate>
            <xd:Cert>
              <xd:CertDigest>
                <DigestMethod Algorithm="urn:ietf:params:xml:ns:cpxmlsec:algorithms:gostr34112012-256"/>
                <DigestValue>n3itQq2JT0JgEmyZrZ10qDoQRCMWvHGURi/5a/YXv/E=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158117585122021538759343579640763691217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M/o/2EAAAAABfY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xMDEwNTQ0NloXDTM3MDExMDEwNTQ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C2K1eiN738omFBKg9fAzgFHW2u7ANlsnVh+KK46pSiJ6YpCxzp3sTinybSaUBeOfPVVf7aXo7TXITryyyfbOV+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B2AJtKJYucEgY8eSuircpJ2Ld09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DczVMIbKIaVT6vfgJurMdJEyPg8kjhdNN+WzHGqDkMbr41unjW9HRPMaSOYXQRPnLw+z/OfJ1aTn8oEN3ETLtI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учебный план 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2023-02-15T23:07:33Z</cp:lastPrinted>
  <dcterms:created xsi:type="dcterms:W3CDTF">2018-05-26T09:24:30Z</dcterms:created>
  <dcterms:modified xsi:type="dcterms:W3CDTF">2023-02-16T03:31:39Z</dcterms:modified>
</cp:coreProperties>
</file>